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_Eri\Google Drive\RRRC BoD\Hunt Tests\2019 April\Burndown List\"/>
    </mc:Choice>
  </mc:AlternateContent>
  <xr:revisionPtr revIDLastSave="0" documentId="13_ncr:1_{DA0B0BDE-D856-45AB-8721-26FAC49E8095}" xr6:coauthVersionLast="41" xr6:coauthVersionMax="41" xr10:uidLastSave="{00000000-0000-0000-0000-000000000000}"/>
  <bookViews>
    <workbookView xWindow="-1275" yWindow="2940" windowWidth="25005" windowHeight="15480" xr2:uid="{00000000-000D-0000-FFFF-FFFF00000000}"/>
  </bookViews>
  <sheets>
    <sheet name="Burndown List" sheetId="1" r:id="rId1"/>
    <sheet name="Sheet3" sheetId="7" r:id="rId2"/>
    <sheet name="Sheet2" sheetId="6" r:id="rId3"/>
    <sheet name="Sheet1" sheetId="2" r:id="rId4"/>
    <sheet name="Flyers" sheetId="3" r:id="rId5"/>
    <sheet name="Ammo" sheetId="4" r:id="rId6"/>
    <sheet name="Judges" sheetId="5" r:id="rId7"/>
  </sheets>
  <calcPr calcId="181029"/>
</workbook>
</file>

<file path=xl/calcChain.xml><?xml version="1.0" encoding="utf-8"?>
<calcChain xmlns="http://schemas.openxmlformats.org/spreadsheetml/2006/main">
  <c r="G30" i="1" l="1"/>
  <c r="G31" i="1"/>
  <c r="G33" i="1"/>
  <c r="I29" i="1"/>
  <c r="I30" i="1"/>
  <c r="I31" i="1"/>
  <c r="G7" i="7" l="1"/>
  <c r="G8" i="7"/>
  <c r="G6" i="7"/>
  <c r="F7" i="7"/>
  <c r="F8" i="7"/>
  <c r="F6" i="7"/>
  <c r="I12" i="1" l="1"/>
  <c r="C2" i="6" l="1"/>
  <c r="C5" i="6"/>
  <c r="I16" i="4" l="1"/>
  <c r="G16" i="4"/>
  <c r="H16" i="4" s="1"/>
  <c r="I15" i="4"/>
  <c r="G15" i="4"/>
  <c r="H15" i="4" s="1"/>
  <c r="I14" i="4"/>
  <c r="I17" i="4" s="1"/>
  <c r="G14" i="4"/>
  <c r="H14" i="4" s="1"/>
  <c r="H17" i="4" s="1"/>
  <c r="M11" i="4"/>
  <c r="D10" i="4"/>
  <c r="E10" i="4" s="1"/>
  <c r="E4" i="4" s="1"/>
  <c r="D9" i="4"/>
  <c r="E9" i="4" s="1"/>
  <c r="E5" i="4" s="1"/>
  <c r="I5" i="4"/>
  <c r="C5" i="4"/>
  <c r="M4" i="4"/>
  <c r="I4" i="4"/>
  <c r="C4" i="4"/>
  <c r="E29" i="3"/>
  <c r="F28" i="3"/>
  <c r="D28" i="3"/>
  <c r="E27" i="3"/>
  <c r="D27" i="3"/>
  <c r="F27" i="3" s="1"/>
  <c r="E26" i="3"/>
  <c r="D26" i="3"/>
  <c r="F26" i="3" s="1"/>
  <c r="F29" i="3" s="1"/>
  <c r="E22" i="3"/>
  <c r="D22" i="3"/>
  <c r="E21" i="3"/>
  <c r="D21" i="3"/>
  <c r="E20" i="3"/>
  <c r="D20" i="3"/>
  <c r="F20" i="3" s="1"/>
  <c r="D16" i="3"/>
  <c r="F16" i="3" s="1"/>
  <c r="E15" i="3"/>
  <c r="E17" i="3" s="1"/>
  <c r="D15" i="3"/>
  <c r="E14" i="3"/>
  <c r="D14" i="3"/>
  <c r="F14" i="3" s="1"/>
  <c r="E10" i="3"/>
  <c r="D10" i="3"/>
  <c r="F10" i="3" s="1"/>
  <c r="E9" i="3"/>
  <c r="D9" i="3"/>
  <c r="F9" i="3" s="1"/>
  <c r="E8" i="3"/>
  <c r="E11" i="3" s="1"/>
  <c r="D8" i="3"/>
  <c r="G29" i="1"/>
  <c r="I36" i="1"/>
  <c r="G36" i="1"/>
  <c r="I35" i="1"/>
  <c r="G35" i="1"/>
  <c r="I34" i="1"/>
  <c r="G34" i="1"/>
  <c r="I33" i="1"/>
  <c r="I32" i="1"/>
  <c r="G32" i="1"/>
  <c r="I28" i="1"/>
  <c r="G28" i="1"/>
  <c r="I27" i="1"/>
  <c r="G27" i="1"/>
  <c r="I25" i="1"/>
  <c r="G25" i="1"/>
  <c r="I24" i="1"/>
  <c r="G24" i="1"/>
  <c r="I26" i="1"/>
  <c r="G26" i="1"/>
  <c r="I23" i="1"/>
  <c r="G23" i="1"/>
  <c r="I22" i="1"/>
  <c r="G22" i="1"/>
  <c r="I21" i="1"/>
  <c r="G21" i="1"/>
  <c r="I20" i="1"/>
  <c r="G20" i="1"/>
  <c r="G12" i="1"/>
  <c r="I19" i="1"/>
  <c r="G19" i="1"/>
  <c r="I17" i="1"/>
  <c r="G17" i="1"/>
  <c r="I18" i="1"/>
  <c r="G18" i="1"/>
  <c r="I16" i="1"/>
  <c r="G16" i="1"/>
  <c r="I15" i="1"/>
  <c r="G15" i="1"/>
  <c r="I14" i="1"/>
  <c r="G14" i="1"/>
  <c r="I13" i="1"/>
  <c r="G13" i="1"/>
  <c r="I11" i="1"/>
  <c r="G11" i="1"/>
  <c r="I10" i="1"/>
  <c r="G10" i="1"/>
  <c r="I9" i="1"/>
  <c r="G9" i="1"/>
  <c r="I8" i="1"/>
  <c r="G8" i="1"/>
  <c r="I7" i="1"/>
  <c r="G7" i="1"/>
  <c r="I6" i="1"/>
  <c r="G6" i="1"/>
  <c r="I5" i="1"/>
  <c r="G5" i="1"/>
  <c r="I4" i="1"/>
  <c r="G4" i="1"/>
  <c r="I3" i="1"/>
  <c r="G3" i="1"/>
  <c r="I1" i="1"/>
  <c r="F8" i="3" l="1"/>
  <c r="F11" i="3" s="1"/>
  <c r="F15" i="3"/>
  <c r="F22" i="3"/>
  <c r="E23" i="3"/>
  <c r="F21" i="3"/>
  <c r="F23" i="3" s="1"/>
  <c r="H18" i="4"/>
  <c r="D4" i="4"/>
  <c r="F4" i="4" s="1"/>
  <c r="G4" i="4" s="1"/>
  <c r="D5" i="4"/>
  <c r="F5" i="4" s="1"/>
  <c r="G5" i="4" s="1"/>
  <c r="I18" i="4"/>
  <c r="F17" i="3"/>
</calcChain>
</file>

<file path=xl/sharedStrings.xml><?xml version="1.0" encoding="utf-8"?>
<sst xmlns="http://schemas.openxmlformats.org/spreadsheetml/2006/main" count="341" uniqueCount="213">
  <si>
    <t>#</t>
  </si>
  <si>
    <t>HT Date:</t>
  </si>
  <si>
    <t>Days in Month:</t>
  </si>
  <si>
    <t>Status</t>
  </si>
  <si>
    <t>Comments</t>
  </si>
  <si>
    <t>Task</t>
  </si>
  <si>
    <t>Lead Time (months)</t>
  </si>
  <si>
    <t>NLT</t>
  </si>
  <si>
    <t>RI</t>
  </si>
  <si>
    <t>AKC</t>
  </si>
  <si>
    <t>Target Date</t>
  </si>
  <si>
    <t>NLT Date</t>
  </si>
  <si>
    <t>Establish goals for HT (profit/service/preparation/etc.)</t>
  </si>
  <si>
    <t>BOD</t>
  </si>
  <si>
    <t>NA</t>
  </si>
  <si>
    <t>Identify HT committee members</t>
  </si>
  <si>
    <t>12</t>
  </si>
  <si>
    <t>Reserve/acquire test date</t>
  </si>
  <si>
    <t>Sec</t>
  </si>
  <si>
    <t>Reserve/acquire test grounds</t>
  </si>
  <si>
    <t>Chair</t>
  </si>
  <si>
    <t>6-12</t>
  </si>
  <si>
    <t xml:space="preserve">Identify stakes/dog limits/flyers/etc </t>
  </si>
  <si>
    <t>Pull together and list in order judge candidates</t>
  </si>
  <si>
    <t>Order birds</t>
  </si>
  <si>
    <t>O</t>
  </si>
  <si>
    <t>Solicit judges</t>
  </si>
  <si>
    <t>Start Soliciting volunteers</t>
  </si>
  <si>
    <t>Head</t>
  </si>
  <si>
    <t>Register event w/ AKC</t>
  </si>
  <si>
    <t>4</t>
  </si>
  <si>
    <t>Lineup paid workers</t>
  </si>
  <si>
    <t>Lineup food services if applicable</t>
  </si>
  <si>
    <t>Create Event on EE</t>
  </si>
  <si>
    <t>Order Ribbons</t>
  </si>
  <si>
    <t>Inventory consumables (Ammo, poppers, ribbons, etc)</t>
  </si>
  <si>
    <t>Equip</t>
  </si>
  <si>
    <t>Lineup flyer shooters</t>
  </si>
  <si>
    <t>Gun</t>
  </si>
  <si>
    <t>Arrange accomodations for judges/workers/etc</t>
  </si>
  <si>
    <t>Mail Premium To AKC</t>
  </si>
  <si>
    <t>1-1.5</t>
  </si>
  <si>
    <t>Identify and order judges gifts</t>
  </si>
  <si>
    <t>Order necessary consumables (Ammo/Poppers)</t>
  </si>
  <si>
    <t>Finalize Test on EE</t>
  </si>
  <si>
    <t>Make reservations for judges/setup dinner</t>
  </si>
  <si>
    <t>Ensure equipment is available and in working order (wingers/blinds/popper stands/gun stands/mule)</t>
  </si>
  <si>
    <t>Get Permit from DGIF</t>
  </si>
  <si>
    <t>Make arrangements for portable toilets</t>
  </si>
  <si>
    <t>Make arrangements for lunches</t>
  </si>
  <si>
    <t>Hosp</t>
  </si>
  <si>
    <t>Pull together blind/line buckets</t>
  </si>
  <si>
    <t>Finalize workers</t>
  </si>
  <si>
    <t>Sundries Tubs</t>
  </si>
  <si>
    <t>Train paid workers</t>
  </si>
  <si>
    <t>Train flyer shooters</t>
  </si>
  <si>
    <t>Finalize Running Order</t>
  </si>
  <si>
    <t>Receive Birds</t>
  </si>
  <si>
    <t>Kill Birds</t>
  </si>
  <si>
    <t>Setup w/ Judges</t>
  </si>
  <si>
    <t>Notes:</t>
  </si>
  <si>
    <t>Date/time to open test</t>
  </si>
  <si>
    <t>Date to close entries</t>
  </si>
  <si>
    <t>Thursday Help/Judges meal</t>
  </si>
  <si>
    <t>Application from DIGF</t>
  </si>
  <si>
    <t>Discuss with other presidents (Mid Atl, BBKI, Tidewater) about mutual help for hunt tests.</t>
  </si>
  <si>
    <t>Single Master/Double Sensior/Double Junior</t>
  </si>
  <si>
    <t>Master Dogs</t>
  </si>
  <si>
    <t>Senior Dogs</t>
  </si>
  <si>
    <t>Junior Dogs</t>
  </si>
  <si>
    <t xml:space="preserve">Ordered </t>
  </si>
  <si>
    <t>Flyers for M/Sr/Jr - Flyers in First Series</t>
  </si>
  <si>
    <t>Per Bag</t>
  </si>
  <si>
    <t>Bags</t>
  </si>
  <si>
    <t>Required At Start</t>
  </si>
  <si>
    <t>Flyers</t>
  </si>
  <si>
    <t>Master</t>
  </si>
  <si>
    <t>Senior</t>
  </si>
  <si>
    <t>Junior</t>
  </si>
  <si>
    <t>Flyers for M/Sr ONLY - Flyers in First Series</t>
  </si>
  <si>
    <t>Flyers for M/Sr/Jr - Flyers NOT in First Series</t>
  </si>
  <si>
    <t>Flyers for M/Sr ONLY - Flyers NOT in First Series</t>
  </si>
  <si>
    <t>Per Case</t>
  </si>
  <si>
    <t>Inventory</t>
  </si>
  <si>
    <t>HT 
Need</t>
  </si>
  <si>
    <t>TD 
Need</t>
  </si>
  <si>
    <t>Need 
Total</t>
  </si>
  <si>
    <t>Delta</t>
  </si>
  <si>
    <t>Order</t>
  </si>
  <si>
    <t>Boxes</t>
  </si>
  <si>
    <t>Rounds</t>
  </si>
  <si>
    <t>Cases</t>
  </si>
  <si>
    <t>Poppers</t>
  </si>
  <si>
    <t>Ammo</t>
  </si>
  <si>
    <t>TDs</t>
  </si>
  <si>
    <t>Dogs</t>
  </si>
  <si>
    <t xml:space="preserve">Flyers </t>
  </si>
  <si>
    <t>TD Need</t>
  </si>
  <si>
    <t>per/Dog</t>
  </si>
  <si>
    <t>Per/Flyer</t>
  </si>
  <si>
    <t>Total/TD</t>
  </si>
  <si>
    <t>Total</t>
  </si>
  <si>
    <t>Ammo/TD</t>
  </si>
  <si>
    <t>Poppers/TD</t>
  </si>
  <si>
    <t>Poppers
Per Series</t>
  </si>
  <si>
    <t>Callbacks</t>
  </si>
  <si>
    <t>Poppers
Per Dog</t>
  </si>
  <si>
    <t>Total Poppers</t>
  </si>
  <si>
    <t>Flyer Ammo
(2.5/bird)</t>
  </si>
  <si>
    <t>1st
Series</t>
  </si>
  <si>
    <t>2nd
Series</t>
  </si>
  <si>
    <t>3rd
Series</t>
  </si>
  <si>
    <t>5/12 - inventory at June TD
6/4/17
Poppers
  Kent - 9 Cases and 8 boxes
Ammo
  Kent #7s
    2 cases and 8 boxes
  Remington #6s
    2 cases and 5 boxes
  Federal #6s
    1 case and 2 boxes
Poppers 9.8 cases - 1 case per TD
Ammo 6.5 cases - .4 cases per TD
# of TDs Until April HT 12 - 12 Cases of Poppers and 5 cases of Ammo
Oct HT</t>
  </si>
  <si>
    <t>Y/N</t>
  </si>
  <si>
    <t>Roger Everette</t>
  </si>
  <si>
    <t>(410) 398-7081</t>
  </si>
  <si>
    <t>rweverett100@gmail.com</t>
  </si>
  <si>
    <t>Andrea Fisher</t>
  </si>
  <si>
    <t>No</t>
  </si>
  <si>
    <t>(978) 562-2054</t>
  </si>
  <si>
    <t>andreajfisher@verizon.net</t>
  </si>
  <si>
    <t>Christian Ricker</t>
  </si>
  <si>
    <t>(410) 279-0727</t>
  </si>
  <si>
    <t>Tony Engrassia</t>
  </si>
  <si>
    <t>Msg</t>
  </si>
  <si>
    <t>(252) 904-7272</t>
  </si>
  <si>
    <t>tony@wmcnc.com</t>
  </si>
  <si>
    <t>Ellison Armfield</t>
  </si>
  <si>
    <t>(336) 941-3207</t>
  </si>
  <si>
    <t>armbrooklabs@mac.com</t>
  </si>
  <si>
    <t>Rick Vaughan</t>
  </si>
  <si>
    <t>(336) 707-0422</t>
  </si>
  <si>
    <t>rvaughan2@gmail.com</t>
  </si>
  <si>
    <t xml:space="preserve">                                </t>
  </si>
  <si>
    <t>(803) 420-8070</t>
  </si>
  <si>
    <t>rb_swift@yahoo.com</t>
  </si>
  <si>
    <t>Z6124</t>
  </si>
  <si>
    <t>Macy Swift</t>
  </si>
  <si>
    <t>gooddogranch@bellsouth.net</t>
  </si>
  <si>
    <t>Z7320</t>
  </si>
  <si>
    <t>Joel Hardy</t>
  </si>
  <si>
    <t>Judy Gladson</t>
  </si>
  <si>
    <t>Maybe</t>
  </si>
  <si>
    <t>(301) 203-1764</t>
  </si>
  <si>
    <t>victoryret@aol.com</t>
  </si>
  <si>
    <t>ZG005</t>
  </si>
  <si>
    <t>Carol Lewis</t>
  </si>
  <si>
    <t>Clay Hasty</t>
  </si>
  <si>
    <t>Sean Rice</t>
  </si>
  <si>
    <t>Janet Hasty</t>
  </si>
  <si>
    <t>Joe Romanczak</t>
  </si>
  <si>
    <t>M</t>
  </si>
  <si>
    <t>(610) 274-1648</t>
  </si>
  <si>
    <t>JTRHunt@aol.com</t>
  </si>
  <si>
    <t>Dawn Romanczak</t>
  </si>
  <si>
    <t>Jr/Sr</t>
  </si>
  <si>
    <t>dbrquilt@aol.com</t>
  </si>
  <si>
    <t>Doug Hunter</t>
  </si>
  <si>
    <t>Wil Kernodle</t>
  </si>
  <si>
    <t>George Mcnatt</t>
  </si>
  <si>
    <t>Kevin Mclaren</t>
  </si>
  <si>
    <t>Cary Irvine</t>
  </si>
  <si>
    <t>David Hamel</t>
  </si>
  <si>
    <t>Robert Rascoe</t>
  </si>
  <si>
    <t>Keith Maready</t>
  </si>
  <si>
    <t>Monte French</t>
  </si>
  <si>
    <t>Doug Zahniser</t>
  </si>
  <si>
    <t>Karen Deman</t>
  </si>
  <si>
    <t>Rick Shields</t>
  </si>
  <si>
    <t>Gary Boyce</t>
  </si>
  <si>
    <t>Robert Johnson</t>
  </si>
  <si>
    <t>(804) 712-3384</t>
  </si>
  <si>
    <t>duckhunterrj@aol.com</t>
  </si>
  <si>
    <t>Shelley Schilling</t>
  </si>
  <si>
    <t>Betty Dust</t>
  </si>
  <si>
    <t>(410) 489-5212</t>
  </si>
  <si>
    <t>betty@milltowne.com</t>
  </si>
  <si>
    <t>Mario Cilia</t>
  </si>
  <si>
    <t>mario@milltowne.com</t>
  </si>
  <si>
    <t>4/12-14 - Easter 4/21</t>
  </si>
  <si>
    <t>Normal Double 90 Dog Master, Double Senior, Double Junior</t>
  </si>
  <si>
    <t>C</t>
  </si>
  <si>
    <t>Chairman: Eric Whitacre
Co-Chairman: Brian Garman
Secretary: Leslie Stanley
Co-Secretary: 
Head Marshal: Jeff Sparrow
Co-Head Marshal: Rita Bumgardner
Bird Steward: Tommy Baker
Hospitality: Megan Meadows</t>
  </si>
  <si>
    <t>12/30 - PWC 4-H have been given the date and are in</t>
  </si>
  <si>
    <t>12/30 - Need one more Jr/Sr judge</t>
  </si>
  <si>
    <t>1/2 - Leslie talked w/ Milton and he is in</t>
  </si>
  <si>
    <t>Best Western</t>
  </si>
  <si>
    <t>Microtel Inn &amp; Suites</t>
  </si>
  <si>
    <t>Quality Inn</t>
  </si>
  <si>
    <t>50lb weight limit</t>
  </si>
  <si>
    <t>1/13 - Email sent</t>
  </si>
  <si>
    <t>1/6 - Made at Quality Inn in Culpepper</t>
  </si>
  <si>
    <t>12/30 - Need to figure bird count
1/3 - Tommy is going to tell Ed we need ~450
1/27 - Tommy talked w/ Ed and we are setup for 450</t>
  </si>
  <si>
    <t>Count</t>
  </si>
  <si>
    <t>% Pass</t>
  </si>
  <si>
    <t>April</t>
  </si>
  <si>
    <t>October</t>
  </si>
  <si>
    <t>Needed</t>
  </si>
  <si>
    <t>Buy</t>
  </si>
  <si>
    <t>2/4 - 
Title Coins 47 (good)
Ammo 11 cases - 5 at Eric's (good)
Poppers 3 cases - Edwin has 10 we need to purchase (good)</t>
  </si>
  <si>
    <t>2/4 - Have YETI coolers</t>
  </si>
  <si>
    <t>2/4
Ribbons - M 99, S 52, J 81  - Need to order enough for Oct - M 75, S 50, J 90
Ribbons ordered</t>
  </si>
  <si>
    <t>Ammo and poppers in posession</t>
  </si>
  <si>
    <t>2/25 - Training day</t>
  </si>
  <si>
    <t>2/21 - Permit mailed…will be mailed out on 3/19</t>
  </si>
  <si>
    <t>Approved 2/26</t>
  </si>
  <si>
    <t>4/2 Complete</t>
  </si>
  <si>
    <t>4/2 Ordered 3 - 1 at silo, 1 at ponds, 1 trailer</t>
  </si>
  <si>
    <t>Email to judges w/ presentation</t>
  </si>
  <si>
    <t>Email to paid workers w/ presentation</t>
  </si>
  <si>
    <t>4/4 - Leslie called Grioli's and made reservations for Thurs/Fri</t>
  </si>
  <si>
    <t>4/4 Leslie called Milton and gave count for Fr/S/S</t>
  </si>
  <si>
    <t>4/4 -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</si>
</sst>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BFBFB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2" xfId="0" applyFont="1" applyFill="1" applyBorder="1" applyAlignment="1">
      <alignment horizontal="right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right"/>
    </xf>
    <xf numFmtId="14" fontId="3" fillId="2" borderId="5" xfId="0" applyNumberFormat="1" applyFont="1" applyFill="1" applyBorder="1"/>
    <xf numFmtId="0" fontId="1" fillId="2" borderId="2" xfId="0" applyFont="1" applyFill="1" applyBorder="1" applyAlignment="1">
      <alignment horizontal="left" wrapText="1"/>
    </xf>
    <xf numFmtId="14" fontId="1" fillId="2" borderId="2" xfId="0" applyNumberFormat="1" applyFont="1" applyFill="1" applyBorder="1" applyAlignment="1">
      <alignment textRotation="180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textRotation="180"/>
    </xf>
    <xf numFmtId="0" fontId="1" fillId="2" borderId="2" xfId="0" applyFont="1" applyFill="1" applyBorder="1" applyAlignment="1">
      <alignment wrapText="1"/>
    </xf>
    <xf numFmtId="0" fontId="1" fillId="2" borderId="8" xfId="0" applyFont="1" applyFill="1" applyBorder="1"/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14" fontId="0" fillId="0" borderId="2" xfId="0" applyNumberFormat="1" applyBorder="1" applyAlignment="1">
      <alignment vertical="top"/>
    </xf>
    <xf numFmtId="14" fontId="0" fillId="0" borderId="2" xfId="0" applyNumberFormat="1" applyBorder="1" applyAlignment="1">
      <alignment horizontal="center" vertical="top"/>
    </xf>
    <xf numFmtId="0" fontId="0" fillId="3" borderId="10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2" xfId="0" quotePrefix="1" applyBorder="1" applyAlignment="1">
      <alignment vertical="top"/>
    </xf>
    <xf numFmtId="0" fontId="0" fillId="0" borderId="3" xfId="0" applyBorder="1" applyAlignment="1">
      <alignment horizontal="left" vertical="top" wrapText="1"/>
    </xf>
    <xf numFmtId="14" fontId="0" fillId="0" borderId="3" xfId="0" quotePrefix="1" applyNumberFormat="1" applyBorder="1" applyAlignment="1">
      <alignment horizontal="left" vertical="top" wrapText="1"/>
    </xf>
    <xf numFmtId="16" fontId="0" fillId="0" borderId="2" xfId="0" quotePrefix="1" applyNumberForma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4" fillId="0" borderId="2" xfId="0" applyFont="1" applyBorder="1"/>
    <xf numFmtId="0" fontId="5" fillId="0" borderId="2" xfId="0" applyFont="1" applyBorder="1"/>
    <xf numFmtId="0" fontId="1" fillId="0" borderId="11" xfId="0" applyFont="1" applyBorder="1"/>
    <xf numFmtId="0" fontId="1" fillId="4" borderId="10" xfId="0" applyFont="1" applyFill="1" applyBorder="1"/>
    <xf numFmtId="0" fontId="1" fillId="4" borderId="2" xfId="0" applyFont="1" applyFill="1" applyBorder="1"/>
    <xf numFmtId="9" fontId="0" fillId="0" borderId="2" xfId="0" applyNumberFormat="1" applyBorder="1"/>
    <xf numFmtId="1" fontId="0" fillId="0" borderId="2" xfId="0" applyNumberFormat="1" applyBorder="1"/>
    <xf numFmtId="0" fontId="0" fillId="3" borderId="2" xfId="0" applyFill="1" applyBorder="1"/>
    <xf numFmtId="0" fontId="6" fillId="3" borderId="2" xfId="0" applyFont="1" applyFill="1" applyBorder="1"/>
    <xf numFmtId="0" fontId="0" fillId="3" borderId="13" xfId="0" applyFill="1" applyBorder="1"/>
    <xf numFmtId="0" fontId="0" fillId="5" borderId="2" xfId="0" applyFill="1" applyBorder="1"/>
    <xf numFmtId="0" fontId="7" fillId="5" borderId="2" xfId="0" applyFont="1" applyFill="1" applyBorder="1" applyAlignment="1">
      <alignment vertical="center" wrapText="1"/>
    </xf>
    <xf numFmtId="0" fontId="0" fillId="5" borderId="13" xfId="0" applyFill="1" applyBorder="1"/>
    <xf numFmtId="0" fontId="8" fillId="3" borderId="2" xfId="0" applyFont="1" applyFill="1" applyBorder="1" applyAlignment="1">
      <alignment vertical="center" wrapText="1"/>
    </xf>
    <xf numFmtId="0" fontId="9" fillId="5" borderId="2" xfId="0" applyFont="1" applyFill="1" applyBorder="1"/>
    <xf numFmtId="0" fontId="0" fillId="5" borderId="2" xfId="0" quotePrefix="1" applyFill="1" applyBorder="1"/>
    <xf numFmtId="0" fontId="10" fillId="5" borderId="13" xfId="0" applyFont="1" applyFill="1" applyBorder="1"/>
    <xf numFmtId="0" fontId="0" fillId="6" borderId="2" xfId="0" applyFill="1" applyBorder="1"/>
    <xf numFmtId="0" fontId="11" fillId="6" borderId="14" xfId="0" applyFont="1" applyFill="1" applyBorder="1" applyAlignment="1">
      <alignment vertical="center" wrapText="1"/>
    </xf>
    <xf numFmtId="0" fontId="0" fillId="6" borderId="13" xfId="0" applyFill="1" applyBorder="1"/>
    <xf numFmtId="0" fontId="12" fillId="6" borderId="13" xfId="0" applyFont="1" applyFill="1" applyBorder="1"/>
    <xf numFmtId="0" fontId="0" fillId="7" borderId="2" xfId="0" applyFill="1" applyBorder="1"/>
    <xf numFmtId="0" fontId="13" fillId="7" borderId="13" xfId="0" applyFont="1" applyFill="1" applyBorder="1"/>
    <xf numFmtId="0" fontId="0" fillId="7" borderId="13" xfId="0" applyFill="1" applyBorder="1"/>
    <xf numFmtId="0" fontId="14" fillId="6" borderId="2" xfId="0" applyFont="1" applyFill="1" applyBorder="1"/>
    <xf numFmtId="14" fontId="15" fillId="0" borderId="2" xfId="0" applyNumberFormat="1" applyFont="1" applyBorder="1" applyAlignment="1">
      <alignment horizontal="center" vertical="top"/>
    </xf>
    <xf numFmtId="0" fontId="15" fillId="0" borderId="3" xfId="0" applyFont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15" fillId="0" borderId="0" xfId="0" applyFont="1"/>
    <xf numFmtId="2" fontId="0" fillId="0" borderId="0" xfId="0" applyNumberFormat="1"/>
    <xf numFmtId="0" fontId="15" fillId="8" borderId="15" xfId="0" applyFont="1" applyFill="1" applyBorder="1"/>
    <xf numFmtId="0" fontId="0" fillId="0" borderId="15" xfId="0" applyBorder="1"/>
    <xf numFmtId="10" fontId="0" fillId="0" borderId="15" xfId="0" applyNumberFormat="1" applyBorder="1"/>
    <xf numFmtId="16" fontId="15" fillId="0" borderId="3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2" fillId="0" borderId="7" xfId="0" applyFont="1" applyBorder="1"/>
    <xf numFmtId="14" fontId="0" fillId="2" borderId="3" xfId="0" applyNumberFormat="1" applyFill="1" applyBorder="1" applyAlignment="1">
      <alignment horizontal="center" wrapText="1"/>
    </xf>
    <xf numFmtId="0" fontId="2" fillId="0" borderId="4" xfId="0" applyFont="1" applyBorder="1"/>
    <xf numFmtId="0" fontId="1" fillId="2" borderId="6" xfId="0" applyFont="1" applyFill="1" applyBorder="1" applyAlignment="1">
      <alignment horizontal="center" wrapText="1"/>
    </xf>
    <xf numFmtId="0" fontId="2" fillId="0" borderId="9" xfId="0" applyFont="1" applyBorder="1"/>
    <xf numFmtId="14" fontId="1" fillId="2" borderId="1" xfId="0" applyNumberFormat="1" applyFont="1" applyFill="1" applyBorder="1" applyAlignment="1">
      <alignment horizontal="center" textRotation="180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2" xfId="0" applyFont="1" applyBorder="1"/>
    <xf numFmtId="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0</xdr:rowOff>
    </xdr:from>
    <xdr:ext cx="9496425" cy="190500"/>
    <xdr:sp macro="" textlink="">
      <xdr:nvSpPr>
        <xdr:cNvPr id="1025" name="Text Box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victoryret@aol.com" TargetMode="External"/><Relationship Id="rId13" Type="http://schemas.openxmlformats.org/officeDocument/2006/relationships/hyperlink" Target="mailto:mario@milltowne.com" TargetMode="External"/><Relationship Id="rId3" Type="http://schemas.openxmlformats.org/officeDocument/2006/relationships/hyperlink" Target="mailto:tony@wmcnc.com" TargetMode="External"/><Relationship Id="rId7" Type="http://schemas.openxmlformats.org/officeDocument/2006/relationships/hyperlink" Target="mailto:gooddogranch@bellsouth.net" TargetMode="External"/><Relationship Id="rId12" Type="http://schemas.openxmlformats.org/officeDocument/2006/relationships/hyperlink" Target="mailto:betty@milltowne.com" TargetMode="External"/><Relationship Id="rId2" Type="http://schemas.openxmlformats.org/officeDocument/2006/relationships/hyperlink" Target="mailto:andreajfisher@verizon.net" TargetMode="External"/><Relationship Id="rId1" Type="http://schemas.openxmlformats.org/officeDocument/2006/relationships/hyperlink" Target="mailto:rweverett100@gmail.com" TargetMode="External"/><Relationship Id="rId6" Type="http://schemas.openxmlformats.org/officeDocument/2006/relationships/hyperlink" Target="mailto:rb_swift@yahoo.com" TargetMode="External"/><Relationship Id="rId11" Type="http://schemas.openxmlformats.org/officeDocument/2006/relationships/hyperlink" Target="mailto:duckhunterrj@aol.com" TargetMode="External"/><Relationship Id="rId5" Type="http://schemas.openxmlformats.org/officeDocument/2006/relationships/hyperlink" Target="mailto:rvaughan2@gmail.com" TargetMode="External"/><Relationship Id="rId10" Type="http://schemas.openxmlformats.org/officeDocument/2006/relationships/hyperlink" Target="mailto:dbrquilt@aol.com" TargetMode="External"/><Relationship Id="rId4" Type="http://schemas.openxmlformats.org/officeDocument/2006/relationships/hyperlink" Target="mailto:armbrooklabs@mac.com" TargetMode="External"/><Relationship Id="rId9" Type="http://schemas.openxmlformats.org/officeDocument/2006/relationships/hyperlink" Target="mailto:JTRHunt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2"/>
  <sheetViews>
    <sheetView tabSelected="1" workbookViewId="0">
      <selection sqref="A1:J36"/>
    </sheetView>
  </sheetViews>
  <sheetFormatPr defaultColWidth="14.42578125" defaultRowHeight="15" customHeight="1" x14ac:dyDescent="0.25"/>
  <cols>
    <col min="1" max="1" width="4" customWidth="1"/>
    <col min="2" max="2" width="50.85546875" customWidth="1"/>
    <col min="3" max="3" width="5.85546875" customWidth="1"/>
    <col min="4" max="4" width="4.7109375" customWidth="1"/>
    <col min="5" max="5" width="8.7109375" customWidth="1"/>
    <col min="6" max="6" width="5.7109375" customWidth="1"/>
    <col min="7" max="7" width="10.7109375" customWidth="1"/>
    <col min="8" max="8" width="3.42578125" customWidth="1"/>
    <col min="9" max="9" width="10.85546875" customWidth="1"/>
    <col min="10" max="10" width="66.5703125" customWidth="1"/>
    <col min="11" max="11" width="3.85546875" customWidth="1"/>
  </cols>
  <sheetData>
    <row r="1" spans="1:11" x14ac:dyDescent="0.25">
      <c r="A1" s="73" t="s">
        <v>0</v>
      </c>
      <c r="B1" s="1" t="s">
        <v>1</v>
      </c>
      <c r="C1" s="68">
        <v>43567</v>
      </c>
      <c r="D1" s="69"/>
      <c r="E1" s="2"/>
      <c r="F1" s="3" t="s">
        <v>2</v>
      </c>
      <c r="G1" s="2">
        <v>29</v>
      </c>
      <c r="H1" s="72" t="s">
        <v>3</v>
      </c>
      <c r="I1" s="4">
        <f ca="1">TODAY()</f>
        <v>43562</v>
      </c>
      <c r="J1" s="70" t="s">
        <v>4</v>
      </c>
      <c r="K1" s="66" t="s">
        <v>0</v>
      </c>
    </row>
    <row r="2" spans="1:11" ht="54.75" customHeight="1" x14ac:dyDescent="0.25">
      <c r="A2" s="67"/>
      <c r="B2" s="5" t="s">
        <v>5</v>
      </c>
      <c r="C2" s="6" t="s">
        <v>6</v>
      </c>
      <c r="D2" s="6" t="s">
        <v>7</v>
      </c>
      <c r="E2" s="7" t="s">
        <v>8</v>
      </c>
      <c r="F2" s="8" t="s">
        <v>9</v>
      </c>
      <c r="G2" s="9" t="s">
        <v>10</v>
      </c>
      <c r="H2" s="67"/>
      <c r="I2" s="10" t="s">
        <v>11</v>
      </c>
      <c r="J2" s="71"/>
      <c r="K2" s="67"/>
    </row>
    <row r="3" spans="1:11" ht="15.75" customHeight="1" x14ac:dyDescent="0.25">
      <c r="A3" s="11">
        <v>1</v>
      </c>
      <c r="B3" s="12" t="s">
        <v>12</v>
      </c>
      <c r="C3" s="12">
        <v>6</v>
      </c>
      <c r="D3" s="12">
        <v>0</v>
      </c>
      <c r="E3" s="11" t="s">
        <v>13</v>
      </c>
      <c r="F3" s="11" t="s">
        <v>14</v>
      </c>
      <c r="G3" s="13">
        <f t="shared" ref="G3:G36" si="0">$C$1-(C3*$G$1)</f>
        <v>43393</v>
      </c>
      <c r="H3" s="14" t="s">
        <v>181</v>
      </c>
      <c r="I3" s="13">
        <f t="shared" ref="I3:I36" si="1">$C$1-((C3*$G$1)-(D3*$G$1))</f>
        <v>43393</v>
      </c>
      <c r="J3" s="15" t="s">
        <v>180</v>
      </c>
      <c r="K3" s="16">
        <v>0</v>
      </c>
    </row>
    <row r="4" spans="1:11" ht="120" x14ac:dyDescent="0.25">
      <c r="A4" s="11">
        <v>2</v>
      </c>
      <c r="B4" s="12" t="s">
        <v>15</v>
      </c>
      <c r="C4" s="12">
        <v>6</v>
      </c>
      <c r="D4" s="12">
        <v>0</v>
      </c>
      <c r="E4" s="11" t="s">
        <v>13</v>
      </c>
      <c r="F4" s="17" t="s">
        <v>16</v>
      </c>
      <c r="G4" s="13">
        <f t="shared" si="0"/>
        <v>43393</v>
      </c>
      <c r="H4" s="14" t="s">
        <v>181</v>
      </c>
      <c r="I4" s="13">
        <f t="shared" si="1"/>
        <v>43393</v>
      </c>
      <c r="J4" s="18" t="s">
        <v>182</v>
      </c>
      <c r="K4" s="16">
        <v>0</v>
      </c>
    </row>
    <row r="5" spans="1:11" x14ac:dyDescent="0.25">
      <c r="A5" s="11">
        <v>3</v>
      </c>
      <c r="B5" s="12" t="s">
        <v>17</v>
      </c>
      <c r="C5" s="12">
        <v>6</v>
      </c>
      <c r="D5" s="12">
        <v>0</v>
      </c>
      <c r="E5" s="11" t="s">
        <v>18</v>
      </c>
      <c r="F5" s="11" t="s">
        <v>14</v>
      </c>
      <c r="G5" s="13">
        <f t="shared" si="0"/>
        <v>43393</v>
      </c>
      <c r="H5" s="14" t="s">
        <v>181</v>
      </c>
      <c r="I5" s="13">
        <f t="shared" si="1"/>
        <v>43393</v>
      </c>
      <c r="J5" s="19" t="s">
        <v>179</v>
      </c>
      <c r="K5" s="16">
        <v>0</v>
      </c>
    </row>
    <row r="6" spans="1:11" x14ac:dyDescent="0.25">
      <c r="A6" s="11">
        <v>4</v>
      </c>
      <c r="B6" s="12" t="s">
        <v>19</v>
      </c>
      <c r="C6" s="12">
        <v>6</v>
      </c>
      <c r="D6" s="12">
        <v>0</v>
      </c>
      <c r="E6" s="11" t="s">
        <v>20</v>
      </c>
      <c r="F6" s="20" t="s">
        <v>21</v>
      </c>
      <c r="G6" s="13">
        <f t="shared" si="0"/>
        <v>43393</v>
      </c>
      <c r="H6" s="14" t="s">
        <v>181</v>
      </c>
      <c r="I6" s="13">
        <f t="shared" si="1"/>
        <v>43393</v>
      </c>
      <c r="J6" s="15"/>
      <c r="K6" s="16">
        <v>1</v>
      </c>
    </row>
    <row r="7" spans="1:11" x14ac:dyDescent="0.25">
      <c r="A7" s="11">
        <v>5</v>
      </c>
      <c r="B7" s="12" t="s">
        <v>22</v>
      </c>
      <c r="C7" s="12">
        <v>6</v>
      </c>
      <c r="D7" s="12">
        <v>0</v>
      </c>
      <c r="E7" s="11" t="s">
        <v>20</v>
      </c>
      <c r="F7" s="11" t="s">
        <v>14</v>
      </c>
      <c r="G7" s="13">
        <f t="shared" si="0"/>
        <v>43393</v>
      </c>
      <c r="H7" s="14" t="s">
        <v>181</v>
      </c>
      <c r="I7" s="13">
        <f t="shared" si="1"/>
        <v>43393</v>
      </c>
      <c r="J7" s="15"/>
      <c r="K7" s="16">
        <v>1</v>
      </c>
    </row>
    <row r="8" spans="1:11" x14ac:dyDescent="0.25">
      <c r="A8" s="11">
        <v>6</v>
      </c>
      <c r="B8" s="12" t="s">
        <v>23</v>
      </c>
      <c r="C8" s="12">
        <v>6</v>
      </c>
      <c r="D8" s="12">
        <v>0</v>
      </c>
      <c r="E8" s="11" t="s">
        <v>20</v>
      </c>
      <c r="F8" s="11" t="s">
        <v>14</v>
      </c>
      <c r="G8" s="13">
        <f t="shared" si="0"/>
        <v>43393</v>
      </c>
      <c r="H8" s="14" t="s">
        <v>181</v>
      </c>
      <c r="I8" s="13">
        <f t="shared" si="1"/>
        <v>43393</v>
      </c>
      <c r="J8" s="18"/>
      <c r="K8" s="16">
        <v>2</v>
      </c>
    </row>
    <row r="9" spans="1:11" ht="45" x14ac:dyDescent="0.25">
      <c r="A9" s="11">
        <v>7</v>
      </c>
      <c r="B9" s="12" t="s">
        <v>24</v>
      </c>
      <c r="C9" s="12">
        <v>6</v>
      </c>
      <c r="D9" s="12">
        <v>2</v>
      </c>
      <c r="E9" s="11" t="s">
        <v>20</v>
      </c>
      <c r="F9" s="20" t="s">
        <v>21</v>
      </c>
      <c r="G9" s="13">
        <f t="shared" si="0"/>
        <v>43393</v>
      </c>
      <c r="H9" s="54" t="s">
        <v>181</v>
      </c>
      <c r="I9" s="13">
        <f t="shared" si="1"/>
        <v>43451</v>
      </c>
      <c r="J9" s="56" t="s">
        <v>192</v>
      </c>
      <c r="K9" s="16">
        <v>3</v>
      </c>
    </row>
    <row r="10" spans="1:11" x14ac:dyDescent="0.25">
      <c r="A10" s="11">
        <v>8</v>
      </c>
      <c r="B10" s="12" t="s">
        <v>26</v>
      </c>
      <c r="C10" s="12">
        <v>5</v>
      </c>
      <c r="D10" s="12">
        <v>1</v>
      </c>
      <c r="E10" s="11" t="s">
        <v>20</v>
      </c>
      <c r="F10" s="17" t="s">
        <v>16</v>
      </c>
      <c r="G10" s="13">
        <f t="shared" si="0"/>
        <v>43422</v>
      </c>
      <c r="H10" s="54" t="s">
        <v>181</v>
      </c>
      <c r="I10" s="13">
        <f t="shared" si="1"/>
        <v>43451</v>
      </c>
      <c r="J10" s="55" t="s">
        <v>184</v>
      </c>
      <c r="K10" s="16">
        <v>2</v>
      </c>
    </row>
    <row r="11" spans="1:11" x14ac:dyDescent="0.25">
      <c r="A11" s="11">
        <v>9</v>
      </c>
      <c r="B11" s="12" t="s">
        <v>27</v>
      </c>
      <c r="C11" s="12">
        <v>4</v>
      </c>
      <c r="D11" s="12">
        <v>0</v>
      </c>
      <c r="E11" s="11" t="s">
        <v>28</v>
      </c>
      <c r="F11" s="11" t="s">
        <v>14</v>
      </c>
      <c r="G11" s="13">
        <f t="shared" si="0"/>
        <v>43451</v>
      </c>
      <c r="H11" s="54" t="s">
        <v>181</v>
      </c>
      <c r="I11" s="13">
        <f t="shared" si="1"/>
        <v>43451</v>
      </c>
      <c r="J11" s="55" t="s">
        <v>190</v>
      </c>
      <c r="K11" s="16">
        <v>2</v>
      </c>
    </row>
    <row r="12" spans="1:11" x14ac:dyDescent="0.25">
      <c r="A12" s="11">
        <v>10</v>
      </c>
      <c r="B12" s="12" t="s">
        <v>39</v>
      </c>
      <c r="C12" s="12">
        <v>4</v>
      </c>
      <c r="D12" s="12">
        <v>0</v>
      </c>
      <c r="E12" s="11" t="s">
        <v>20</v>
      </c>
      <c r="F12" s="11" t="s">
        <v>14</v>
      </c>
      <c r="G12" s="13">
        <f>$C$1-(C12*$G$1)</f>
        <v>43451</v>
      </c>
      <c r="H12" s="54" t="s">
        <v>181</v>
      </c>
      <c r="I12" s="13">
        <f>$C$1-((C12*$G$1)-(D12*$G$1))</f>
        <v>43451</v>
      </c>
      <c r="J12" s="55" t="s">
        <v>191</v>
      </c>
      <c r="K12" s="16">
        <v>4</v>
      </c>
    </row>
    <row r="13" spans="1:11" x14ac:dyDescent="0.25">
      <c r="A13" s="11">
        <v>11</v>
      </c>
      <c r="B13" s="12" t="s">
        <v>29</v>
      </c>
      <c r="C13" s="12">
        <v>4</v>
      </c>
      <c r="D13" s="12">
        <v>0</v>
      </c>
      <c r="E13" s="11" t="s">
        <v>18</v>
      </c>
      <c r="F13" s="17" t="s">
        <v>30</v>
      </c>
      <c r="G13" s="13">
        <f t="shared" si="0"/>
        <v>43451</v>
      </c>
      <c r="H13" s="14" t="s">
        <v>181</v>
      </c>
      <c r="I13" s="13">
        <f t="shared" si="1"/>
        <v>43451</v>
      </c>
      <c r="J13" s="55"/>
      <c r="K13" s="16">
        <v>2</v>
      </c>
    </row>
    <row r="14" spans="1:11" x14ac:dyDescent="0.25">
      <c r="A14" s="11">
        <v>12</v>
      </c>
      <c r="B14" s="12" t="s">
        <v>31</v>
      </c>
      <c r="C14" s="12">
        <v>4</v>
      </c>
      <c r="D14" s="12">
        <v>0</v>
      </c>
      <c r="E14" s="11" t="s">
        <v>28</v>
      </c>
      <c r="F14" s="11" t="s">
        <v>14</v>
      </c>
      <c r="G14" s="13">
        <f t="shared" si="0"/>
        <v>43451</v>
      </c>
      <c r="H14" s="54" t="s">
        <v>181</v>
      </c>
      <c r="I14" s="13">
        <f t="shared" si="1"/>
        <v>43451</v>
      </c>
      <c r="J14" s="55" t="s">
        <v>183</v>
      </c>
      <c r="K14" s="16">
        <v>2</v>
      </c>
    </row>
    <row r="15" spans="1:11" x14ac:dyDescent="0.25">
      <c r="A15" s="11">
        <v>13</v>
      </c>
      <c r="B15" s="12" t="s">
        <v>32</v>
      </c>
      <c r="C15" s="12">
        <v>4</v>
      </c>
      <c r="D15" s="12">
        <v>1</v>
      </c>
      <c r="E15" s="11" t="s">
        <v>20</v>
      </c>
      <c r="F15" s="11" t="s">
        <v>14</v>
      </c>
      <c r="G15" s="13">
        <f t="shared" si="0"/>
        <v>43451</v>
      </c>
      <c r="H15" s="54" t="s">
        <v>181</v>
      </c>
      <c r="I15" s="13">
        <f t="shared" si="1"/>
        <v>43480</v>
      </c>
      <c r="J15" s="56" t="s">
        <v>185</v>
      </c>
      <c r="K15" s="16">
        <v>10</v>
      </c>
    </row>
    <row r="16" spans="1:11" x14ac:dyDescent="0.25">
      <c r="A16" s="11">
        <v>14</v>
      </c>
      <c r="B16" s="12" t="s">
        <v>33</v>
      </c>
      <c r="C16" s="12">
        <v>4</v>
      </c>
      <c r="D16" s="12">
        <v>1</v>
      </c>
      <c r="E16" s="11" t="s">
        <v>18</v>
      </c>
      <c r="F16" s="11" t="s">
        <v>14</v>
      </c>
      <c r="G16" s="13">
        <f t="shared" si="0"/>
        <v>43451</v>
      </c>
      <c r="H16" s="14" t="s">
        <v>181</v>
      </c>
      <c r="I16" s="13">
        <f t="shared" si="1"/>
        <v>43480</v>
      </c>
      <c r="J16" s="18"/>
      <c r="K16" s="16">
        <v>2</v>
      </c>
    </row>
    <row r="17" spans="1:11" ht="60" x14ac:dyDescent="0.25">
      <c r="A17" s="11">
        <v>15</v>
      </c>
      <c r="B17" s="12" t="s">
        <v>35</v>
      </c>
      <c r="C17" s="12">
        <v>3</v>
      </c>
      <c r="D17" s="12">
        <v>0</v>
      </c>
      <c r="E17" s="11" t="s">
        <v>36</v>
      </c>
      <c r="F17" s="11" t="s">
        <v>14</v>
      </c>
      <c r="G17" s="13">
        <f t="shared" si="0"/>
        <v>43480</v>
      </c>
      <c r="H17" s="54" t="s">
        <v>181</v>
      </c>
      <c r="I17" s="13">
        <f t="shared" si="1"/>
        <v>43480</v>
      </c>
      <c r="J17" s="56" t="s">
        <v>199</v>
      </c>
      <c r="K17" s="16">
        <v>4</v>
      </c>
    </row>
    <row r="18" spans="1:11" ht="45" x14ac:dyDescent="0.25">
      <c r="A18" s="11">
        <v>16</v>
      </c>
      <c r="B18" s="12" t="s">
        <v>34</v>
      </c>
      <c r="C18" s="12">
        <v>4</v>
      </c>
      <c r="D18" s="12">
        <v>1</v>
      </c>
      <c r="E18" s="11" t="s">
        <v>18</v>
      </c>
      <c r="F18" s="17" t="s">
        <v>30</v>
      </c>
      <c r="G18" s="13">
        <f>$C$1-(C18*$G$1)</f>
        <v>43451</v>
      </c>
      <c r="H18" s="54" t="s">
        <v>181</v>
      </c>
      <c r="I18" s="13">
        <f>$C$1-((C18*$G$1)-(D18*$G$1))</f>
        <v>43480</v>
      </c>
      <c r="J18" s="62" t="s">
        <v>201</v>
      </c>
      <c r="K18" s="16">
        <v>4</v>
      </c>
    </row>
    <row r="19" spans="1:11" x14ac:dyDescent="0.25">
      <c r="A19" s="11">
        <v>17</v>
      </c>
      <c r="B19" s="12" t="s">
        <v>37</v>
      </c>
      <c r="C19" s="12">
        <v>3</v>
      </c>
      <c r="D19" s="12">
        <v>1</v>
      </c>
      <c r="E19" s="11" t="s">
        <v>38</v>
      </c>
      <c r="F19" s="11" t="s">
        <v>14</v>
      </c>
      <c r="G19" s="13">
        <f t="shared" si="0"/>
        <v>43480</v>
      </c>
      <c r="H19" s="54" t="s">
        <v>181</v>
      </c>
      <c r="I19" s="13">
        <f t="shared" si="1"/>
        <v>43509</v>
      </c>
      <c r="J19" s="15"/>
      <c r="K19" s="16">
        <v>4</v>
      </c>
    </row>
    <row r="20" spans="1:11" x14ac:dyDescent="0.25">
      <c r="A20" s="11">
        <v>18</v>
      </c>
      <c r="B20" s="12" t="s">
        <v>40</v>
      </c>
      <c r="C20" s="12">
        <v>2</v>
      </c>
      <c r="D20" s="12">
        <v>0</v>
      </c>
      <c r="E20" s="11" t="s">
        <v>18</v>
      </c>
      <c r="F20" s="17" t="s">
        <v>41</v>
      </c>
      <c r="G20" s="13">
        <f t="shared" si="0"/>
        <v>43509</v>
      </c>
      <c r="H20" s="54" t="s">
        <v>181</v>
      </c>
      <c r="I20" s="13">
        <f t="shared" si="1"/>
        <v>43509</v>
      </c>
      <c r="J20" s="55" t="s">
        <v>205</v>
      </c>
      <c r="K20" s="16">
        <v>5</v>
      </c>
    </row>
    <row r="21" spans="1:11" ht="15.75" customHeight="1" x14ac:dyDescent="0.25">
      <c r="A21" s="11">
        <v>19</v>
      </c>
      <c r="B21" s="12" t="s">
        <v>42</v>
      </c>
      <c r="C21" s="12">
        <v>2</v>
      </c>
      <c r="D21" s="12">
        <v>1</v>
      </c>
      <c r="E21" s="11" t="s">
        <v>20</v>
      </c>
      <c r="F21" s="11" t="s">
        <v>14</v>
      </c>
      <c r="G21" s="13">
        <f t="shared" si="0"/>
        <v>43509</v>
      </c>
      <c r="H21" s="54" t="s">
        <v>181</v>
      </c>
      <c r="I21" s="13">
        <f t="shared" si="1"/>
        <v>43538</v>
      </c>
      <c r="J21" s="56" t="s">
        <v>200</v>
      </c>
      <c r="K21" s="16">
        <v>5</v>
      </c>
    </row>
    <row r="22" spans="1:11" ht="15.75" customHeight="1" x14ac:dyDescent="0.25">
      <c r="A22" s="11">
        <v>20</v>
      </c>
      <c r="B22" s="12" t="s">
        <v>43</v>
      </c>
      <c r="C22" s="12">
        <v>2</v>
      </c>
      <c r="D22" s="12">
        <v>1</v>
      </c>
      <c r="E22" s="11" t="s">
        <v>36</v>
      </c>
      <c r="F22" s="11" t="s">
        <v>14</v>
      </c>
      <c r="G22" s="13">
        <f t="shared" si="0"/>
        <v>43509</v>
      </c>
      <c r="H22" s="14" t="s">
        <v>181</v>
      </c>
      <c r="I22" s="13">
        <f t="shared" si="1"/>
        <v>43538</v>
      </c>
      <c r="J22" s="15" t="s">
        <v>202</v>
      </c>
      <c r="K22" s="16">
        <v>4</v>
      </c>
    </row>
    <row r="23" spans="1:11" ht="15.75" customHeight="1" x14ac:dyDescent="0.25">
      <c r="A23" s="11">
        <v>21</v>
      </c>
      <c r="B23" s="12" t="s">
        <v>44</v>
      </c>
      <c r="C23" s="12">
        <v>2</v>
      </c>
      <c r="D23" s="12">
        <v>0</v>
      </c>
      <c r="E23" s="11" t="s">
        <v>20</v>
      </c>
      <c r="F23" s="11" t="s">
        <v>14</v>
      </c>
      <c r="G23" s="13">
        <f t="shared" si="0"/>
        <v>43509</v>
      </c>
      <c r="H23" s="54" t="s">
        <v>181</v>
      </c>
      <c r="I23" s="13">
        <f t="shared" si="1"/>
        <v>43509</v>
      </c>
      <c r="J23" s="55" t="s">
        <v>205</v>
      </c>
      <c r="K23" s="16">
        <v>4</v>
      </c>
    </row>
    <row r="24" spans="1:11" ht="15.75" customHeight="1" x14ac:dyDescent="0.25">
      <c r="A24" s="11">
        <v>22</v>
      </c>
      <c r="B24" s="12" t="s">
        <v>46</v>
      </c>
      <c r="C24" s="12">
        <v>2</v>
      </c>
      <c r="D24" s="12">
        <v>1</v>
      </c>
      <c r="E24" s="11" t="s">
        <v>36</v>
      </c>
      <c r="F24" s="11" t="s">
        <v>14</v>
      </c>
      <c r="G24" s="13">
        <f t="shared" si="0"/>
        <v>43509</v>
      </c>
      <c r="H24" s="54" t="s">
        <v>181</v>
      </c>
      <c r="I24" s="13">
        <f t="shared" si="1"/>
        <v>43538</v>
      </c>
      <c r="J24" s="15" t="s">
        <v>203</v>
      </c>
      <c r="K24" s="16">
        <v>5</v>
      </c>
    </row>
    <row r="25" spans="1:11" ht="15.75" customHeight="1" x14ac:dyDescent="0.25">
      <c r="A25" s="11">
        <v>23</v>
      </c>
      <c r="B25" s="12" t="s">
        <v>47</v>
      </c>
      <c r="C25" s="12">
        <v>2</v>
      </c>
      <c r="D25" s="12">
        <v>1</v>
      </c>
      <c r="E25" s="11" t="s">
        <v>18</v>
      </c>
      <c r="F25" s="11" t="s">
        <v>14</v>
      </c>
      <c r="G25" s="13">
        <f t="shared" si="0"/>
        <v>43509</v>
      </c>
      <c r="H25" s="14" t="s">
        <v>181</v>
      </c>
      <c r="I25" s="13">
        <f t="shared" si="1"/>
        <v>43538</v>
      </c>
      <c r="J25" s="55" t="s">
        <v>204</v>
      </c>
      <c r="K25" s="16">
        <v>5</v>
      </c>
    </row>
    <row r="26" spans="1:11" ht="15.75" customHeight="1" x14ac:dyDescent="0.25">
      <c r="A26" s="11">
        <v>24</v>
      </c>
      <c r="B26" s="12" t="s">
        <v>45</v>
      </c>
      <c r="C26" s="12">
        <v>1</v>
      </c>
      <c r="D26" s="12">
        <v>0.5</v>
      </c>
      <c r="E26" s="11" t="s">
        <v>20</v>
      </c>
      <c r="F26" s="11" t="s">
        <v>14</v>
      </c>
      <c r="G26" s="13">
        <f>$C$1-(C26*$G$1)</f>
        <v>43538</v>
      </c>
      <c r="H26" s="54" t="s">
        <v>181</v>
      </c>
      <c r="I26" s="13">
        <f>$C$1-((C26*$G$1)-(D26*$G$1))</f>
        <v>43552.5</v>
      </c>
      <c r="J26" s="56" t="s">
        <v>210</v>
      </c>
      <c r="K26" s="16">
        <v>4</v>
      </c>
    </row>
    <row r="27" spans="1:11" ht="15.75" customHeight="1" x14ac:dyDescent="0.25">
      <c r="A27" s="11">
        <v>25</v>
      </c>
      <c r="B27" s="12" t="s">
        <v>48</v>
      </c>
      <c r="C27" s="12">
        <v>1</v>
      </c>
      <c r="D27" s="12">
        <v>0.5</v>
      </c>
      <c r="E27" s="11" t="s">
        <v>20</v>
      </c>
      <c r="F27" s="11" t="s">
        <v>14</v>
      </c>
      <c r="G27" s="13">
        <f t="shared" si="0"/>
        <v>43538</v>
      </c>
      <c r="H27" s="54" t="s">
        <v>181</v>
      </c>
      <c r="I27" s="13">
        <f t="shared" si="1"/>
        <v>43552.5</v>
      </c>
      <c r="J27" s="55" t="s">
        <v>207</v>
      </c>
      <c r="K27" s="16">
        <v>5</v>
      </c>
    </row>
    <row r="28" spans="1:11" ht="15.75" customHeight="1" x14ac:dyDescent="0.25">
      <c r="A28" s="11">
        <v>26</v>
      </c>
      <c r="B28" s="12" t="s">
        <v>49</v>
      </c>
      <c r="C28" s="12">
        <v>1</v>
      </c>
      <c r="D28" s="12">
        <v>0.5</v>
      </c>
      <c r="E28" s="11" t="s">
        <v>50</v>
      </c>
      <c r="F28" s="11" t="s">
        <v>14</v>
      </c>
      <c r="G28" s="13">
        <f t="shared" si="0"/>
        <v>43538</v>
      </c>
      <c r="H28" s="54" t="s">
        <v>181</v>
      </c>
      <c r="I28" s="13">
        <f t="shared" si="1"/>
        <v>43552.5</v>
      </c>
      <c r="J28" s="55" t="s">
        <v>211</v>
      </c>
      <c r="K28" s="16">
        <v>5</v>
      </c>
    </row>
    <row r="29" spans="1:11" ht="15.75" customHeight="1" x14ac:dyDescent="0.25">
      <c r="A29" s="11">
        <v>27</v>
      </c>
      <c r="B29" s="12" t="s">
        <v>56</v>
      </c>
      <c r="C29" s="12">
        <v>0.75</v>
      </c>
      <c r="D29" s="12">
        <v>0.5</v>
      </c>
      <c r="E29" s="65" t="s">
        <v>28</v>
      </c>
      <c r="F29" s="11" t="s">
        <v>14</v>
      </c>
      <c r="G29" s="13">
        <f>$C$1-(C29*$G$1)</f>
        <v>43545.25</v>
      </c>
      <c r="H29" s="54" t="s">
        <v>181</v>
      </c>
      <c r="I29" s="13">
        <f>$C$1-((C29*$G$1)-(D29*$G$1))</f>
        <v>43559.75</v>
      </c>
      <c r="J29" s="55" t="s">
        <v>206</v>
      </c>
      <c r="K29" s="16">
        <v>8</v>
      </c>
    </row>
    <row r="30" spans="1:11" ht="15.75" customHeight="1" x14ac:dyDescent="0.25">
      <c r="A30" s="11">
        <v>28</v>
      </c>
      <c r="B30" s="64" t="s">
        <v>208</v>
      </c>
      <c r="C30" s="12">
        <v>0.5</v>
      </c>
      <c r="D30" s="12">
        <v>0.25</v>
      </c>
      <c r="E30" s="11" t="s">
        <v>28</v>
      </c>
      <c r="F30" s="11" t="s">
        <v>14</v>
      </c>
      <c r="G30" s="13">
        <f t="shared" ref="G30:G33" si="2">$C$1-(C30*$G$1)</f>
        <v>43552.5</v>
      </c>
      <c r="H30" s="54" t="s">
        <v>181</v>
      </c>
      <c r="I30" s="13">
        <f t="shared" si="1"/>
        <v>43559.75</v>
      </c>
      <c r="J30" s="63" t="s">
        <v>212</v>
      </c>
      <c r="K30" s="16"/>
    </row>
    <row r="31" spans="1:11" ht="15.75" customHeight="1" x14ac:dyDescent="0.25">
      <c r="A31" s="11">
        <v>29</v>
      </c>
      <c r="B31" s="64" t="s">
        <v>209</v>
      </c>
      <c r="C31" s="12">
        <v>0.5</v>
      </c>
      <c r="D31" s="12">
        <v>0.25</v>
      </c>
      <c r="E31" s="11" t="s">
        <v>28</v>
      </c>
      <c r="F31" s="11" t="s">
        <v>14</v>
      </c>
      <c r="G31" s="13">
        <f t="shared" si="2"/>
        <v>43552.5</v>
      </c>
      <c r="H31" s="54" t="s">
        <v>181</v>
      </c>
      <c r="I31" s="13">
        <f t="shared" si="1"/>
        <v>43559.75</v>
      </c>
      <c r="J31" s="63" t="s">
        <v>212</v>
      </c>
      <c r="K31" s="16"/>
    </row>
    <row r="32" spans="1:11" ht="15.75" customHeight="1" x14ac:dyDescent="0.25">
      <c r="A32" s="11">
        <v>30</v>
      </c>
      <c r="B32" s="12" t="s">
        <v>51</v>
      </c>
      <c r="C32" s="12">
        <v>0.5</v>
      </c>
      <c r="D32" s="12">
        <v>0.25</v>
      </c>
      <c r="E32" s="11" t="s">
        <v>28</v>
      </c>
      <c r="F32" s="11" t="s">
        <v>14</v>
      </c>
      <c r="G32" s="13">
        <f>$C$1-(C32*$G$1)</f>
        <v>43552.5</v>
      </c>
      <c r="H32" s="14" t="s">
        <v>25</v>
      </c>
      <c r="I32" s="13">
        <f>$C$1-((C32*$G$1)-(D32*$G$1))</f>
        <v>43559.75</v>
      </c>
      <c r="J32" s="18"/>
      <c r="K32" s="16">
        <v>6</v>
      </c>
    </row>
    <row r="33" spans="1:11" ht="15.75" customHeight="1" x14ac:dyDescent="0.25">
      <c r="A33" s="11">
        <v>31</v>
      </c>
      <c r="B33" s="12" t="s">
        <v>52</v>
      </c>
      <c r="C33" s="12">
        <v>0.5</v>
      </c>
      <c r="D33" s="12">
        <v>0.25</v>
      </c>
      <c r="E33" s="11" t="s">
        <v>28</v>
      </c>
      <c r="F33" s="11" t="s">
        <v>14</v>
      </c>
      <c r="G33" s="13">
        <f t="shared" si="2"/>
        <v>43552.5</v>
      </c>
      <c r="H33" s="14" t="s">
        <v>25</v>
      </c>
      <c r="I33" s="13">
        <f t="shared" si="1"/>
        <v>43559.75</v>
      </c>
      <c r="J33" s="18"/>
      <c r="K33" s="16">
        <v>6</v>
      </c>
    </row>
    <row r="34" spans="1:11" ht="15.75" customHeight="1" x14ac:dyDescent="0.25">
      <c r="A34" s="11">
        <v>32</v>
      </c>
      <c r="B34" s="12" t="s">
        <v>53</v>
      </c>
      <c r="C34" s="12">
        <v>0.5</v>
      </c>
      <c r="D34" s="12">
        <v>0.25</v>
      </c>
      <c r="E34" s="11" t="s">
        <v>50</v>
      </c>
      <c r="F34" s="11" t="s">
        <v>14</v>
      </c>
      <c r="G34" s="13">
        <f t="shared" si="0"/>
        <v>43552.5</v>
      </c>
      <c r="H34" s="14" t="s">
        <v>25</v>
      </c>
      <c r="I34" s="13">
        <f t="shared" si="1"/>
        <v>43559.75</v>
      </c>
      <c r="J34" s="18"/>
      <c r="K34" s="16">
        <v>7</v>
      </c>
    </row>
    <row r="35" spans="1:11" ht="15.75" customHeight="1" x14ac:dyDescent="0.25">
      <c r="A35" s="11">
        <v>33</v>
      </c>
      <c r="B35" s="12" t="s">
        <v>54</v>
      </c>
      <c r="C35" s="12">
        <v>0.5</v>
      </c>
      <c r="D35" s="12">
        <v>0.25</v>
      </c>
      <c r="E35" s="11" t="s">
        <v>28</v>
      </c>
      <c r="F35" s="11" t="s">
        <v>14</v>
      </c>
      <c r="G35" s="13">
        <f t="shared" si="0"/>
        <v>43552.5</v>
      </c>
      <c r="H35" s="14" t="s">
        <v>25</v>
      </c>
      <c r="I35" s="13">
        <f t="shared" si="1"/>
        <v>43559.75</v>
      </c>
      <c r="J35" s="18"/>
      <c r="K35" s="16">
        <v>7</v>
      </c>
    </row>
    <row r="36" spans="1:11" ht="15.75" customHeight="1" x14ac:dyDescent="0.25">
      <c r="A36" s="11">
        <v>34</v>
      </c>
      <c r="B36" s="12" t="s">
        <v>55</v>
      </c>
      <c r="C36" s="12">
        <v>0.5</v>
      </c>
      <c r="D36" s="12">
        <v>0.25</v>
      </c>
      <c r="E36" s="11" t="s">
        <v>38</v>
      </c>
      <c r="F36" s="11" t="s">
        <v>14</v>
      </c>
      <c r="G36" s="13">
        <f t="shared" si="0"/>
        <v>43552.5</v>
      </c>
      <c r="H36" s="14" t="s">
        <v>25</v>
      </c>
      <c r="I36" s="13">
        <f t="shared" si="1"/>
        <v>43559.75</v>
      </c>
      <c r="J36" s="18"/>
      <c r="K36" s="16">
        <v>7</v>
      </c>
    </row>
    <row r="37" spans="1:11" ht="15.75" customHeight="1" x14ac:dyDescent="0.25">
      <c r="B37" s="21" t="s">
        <v>57</v>
      </c>
      <c r="C37" s="21"/>
      <c r="D37" s="21"/>
      <c r="H37" s="22"/>
      <c r="I37" s="23"/>
      <c r="J37" s="21"/>
      <c r="K37" s="16"/>
    </row>
    <row r="38" spans="1:11" ht="15.75" customHeight="1" x14ac:dyDescent="0.25">
      <c r="B38" s="21" t="s">
        <v>58</v>
      </c>
      <c r="C38" s="21"/>
      <c r="D38" s="21"/>
      <c r="H38" s="22"/>
      <c r="J38" s="21"/>
      <c r="K38" s="16"/>
    </row>
    <row r="39" spans="1:11" ht="15.75" customHeight="1" x14ac:dyDescent="0.25">
      <c r="B39" s="21" t="s">
        <v>59</v>
      </c>
      <c r="C39" s="21"/>
      <c r="D39" s="21"/>
      <c r="H39" s="22"/>
      <c r="J39" s="21"/>
      <c r="K39" s="16"/>
    </row>
    <row r="40" spans="1:11" ht="15.75" customHeight="1" x14ac:dyDescent="0.25">
      <c r="B40" s="21"/>
      <c r="C40" s="21"/>
      <c r="D40" s="21"/>
      <c r="H40" s="22"/>
      <c r="J40" s="21"/>
      <c r="K40" s="16"/>
    </row>
    <row r="41" spans="1:11" ht="15.75" customHeight="1" x14ac:dyDescent="0.25">
      <c r="B41" s="21" t="s">
        <v>60</v>
      </c>
      <c r="C41" s="21"/>
      <c r="D41" s="21"/>
      <c r="H41" s="22"/>
      <c r="J41" s="21"/>
      <c r="K41" s="16"/>
    </row>
    <row r="42" spans="1:11" ht="15.75" customHeight="1" x14ac:dyDescent="0.25">
      <c r="B42" s="21" t="s">
        <v>61</v>
      </c>
      <c r="C42" s="21"/>
      <c r="D42" s="21"/>
      <c r="H42" s="22"/>
      <c r="J42" s="21"/>
      <c r="K42" s="16"/>
    </row>
    <row r="43" spans="1:11" ht="15.75" customHeight="1" x14ac:dyDescent="0.25">
      <c r="B43" s="21" t="s">
        <v>62</v>
      </c>
      <c r="C43" s="21"/>
      <c r="D43" s="21"/>
      <c r="H43" s="22"/>
      <c r="J43" s="21"/>
      <c r="K43" s="16"/>
    </row>
    <row r="44" spans="1:11" ht="15.75" customHeight="1" x14ac:dyDescent="0.25">
      <c r="B44" s="21" t="s">
        <v>63</v>
      </c>
      <c r="C44" s="21"/>
      <c r="D44" s="21"/>
      <c r="H44" s="22"/>
      <c r="J44" s="21"/>
      <c r="K44" s="16"/>
    </row>
    <row r="45" spans="1:11" ht="15.75" customHeight="1" x14ac:dyDescent="0.25">
      <c r="B45" s="21" t="s">
        <v>64</v>
      </c>
      <c r="C45" s="21"/>
      <c r="D45" s="21"/>
      <c r="H45" s="22"/>
      <c r="J45" s="21"/>
      <c r="K45" s="16"/>
    </row>
    <row r="46" spans="1:11" ht="15.75" customHeight="1" x14ac:dyDescent="0.25">
      <c r="B46" s="21" t="s">
        <v>65</v>
      </c>
      <c r="C46" s="21"/>
      <c r="D46" s="21"/>
      <c r="H46" s="22"/>
      <c r="J46" s="21"/>
      <c r="K46" s="16"/>
    </row>
    <row r="47" spans="1:11" ht="15.75" customHeight="1" x14ac:dyDescent="0.25">
      <c r="B47" s="21"/>
      <c r="C47" s="21"/>
      <c r="D47" s="21"/>
      <c r="H47" s="22"/>
      <c r="J47" s="21"/>
      <c r="K47" s="16"/>
    </row>
    <row r="48" spans="1:11" ht="15.75" customHeight="1" x14ac:dyDescent="0.25">
      <c r="B48" s="21"/>
      <c r="C48" s="21"/>
      <c r="D48" s="21"/>
      <c r="H48" s="22"/>
      <c r="J48" s="21"/>
      <c r="K48" s="16"/>
    </row>
    <row r="49" spans="2:11" ht="15.75" customHeight="1" x14ac:dyDescent="0.25">
      <c r="B49" s="21"/>
      <c r="C49" s="21"/>
      <c r="D49" s="21"/>
      <c r="H49" s="22"/>
      <c r="J49" s="21"/>
      <c r="K49" s="16"/>
    </row>
    <row r="50" spans="2:11" ht="15.75" customHeight="1" x14ac:dyDescent="0.25">
      <c r="B50" s="21"/>
      <c r="C50" s="21"/>
      <c r="D50" s="21"/>
      <c r="H50" s="22"/>
      <c r="J50" s="21"/>
      <c r="K50" s="16"/>
    </row>
    <row r="51" spans="2:11" ht="15.75" customHeight="1" x14ac:dyDescent="0.25">
      <c r="B51" s="21"/>
      <c r="C51" s="21"/>
      <c r="D51" s="21"/>
      <c r="H51" s="22"/>
      <c r="J51" s="21"/>
      <c r="K51" s="16"/>
    </row>
    <row r="52" spans="2:11" ht="15.75" customHeight="1" x14ac:dyDescent="0.25">
      <c r="B52" s="21"/>
      <c r="C52" s="21"/>
      <c r="D52" s="21"/>
      <c r="H52" s="22"/>
      <c r="J52" s="21"/>
      <c r="K52" s="16"/>
    </row>
    <row r="53" spans="2:11" ht="15.75" customHeight="1" x14ac:dyDescent="0.25">
      <c r="B53" s="21"/>
      <c r="C53" s="21"/>
      <c r="D53" s="21"/>
      <c r="H53" s="22"/>
      <c r="J53" s="21"/>
      <c r="K53" s="16"/>
    </row>
    <row r="54" spans="2:11" ht="15.75" customHeight="1" x14ac:dyDescent="0.25">
      <c r="B54" s="21"/>
      <c r="C54" s="21"/>
      <c r="D54" s="21"/>
      <c r="H54" s="22"/>
      <c r="J54" s="21"/>
      <c r="K54" s="16"/>
    </row>
    <row r="55" spans="2:11" ht="15.75" customHeight="1" x14ac:dyDescent="0.25">
      <c r="B55" s="21"/>
      <c r="C55" s="21"/>
      <c r="D55" s="21"/>
      <c r="H55" s="22"/>
      <c r="J55" s="21"/>
      <c r="K55" s="16"/>
    </row>
    <row r="56" spans="2:11" ht="15.75" customHeight="1" x14ac:dyDescent="0.25">
      <c r="B56" s="21"/>
      <c r="C56" s="21"/>
      <c r="D56" s="21"/>
      <c r="H56" s="22"/>
      <c r="J56" s="21"/>
      <c r="K56" s="16"/>
    </row>
    <row r="57" spans="2:11" ht="15.75" customHeight="1" x14ac:dyDescent="0.25">
      <c r="B57" s="21"/>
      <c r="C57" s="21"/>
      <c r="D57" s="21"/>
      <c r="H57" s="22"/>
      <c r="J57" s="21"/>
      <c r="K57" s="16"/>
    </row>
    <row r="58" spans="2:11" ht="15.75" customHeight="1" x14ac:dyDescent="0.25">
      <c r="B58" s="21"/>
      <c r="C58" s="21"/>
      <c r="D58" s="21"/>
      <c r="H58" s="22"/>
      <c r="J58" s="21"/>
      <c r="K58" s="16"/>
    </row>
    <row r="59" spans="2:11" ht="15.75" customHeight="1" x14ac:dyDescent="0.25">
      <c r="B59" s="21"/>
      <c r="C59" s="21"/>
      <c r="D59" s="21"/>
      <c r="H59" s="22"/>
      <c r="J59" s="21"/>
      <c r="K59" s="16"/>
    </row>
    <row r="60" spans="2:11" ht="15.75" customHeight="1" x14ac:dyDescent="0.25">
      <c r="B60" s="21"/>
      <c r="C60" s="21"/>
      <c r="D60" s="21"/>
      <c r="H60" s="22"/>
      <c r="J60" s="21"/>
      <c r="K60" s="16"/>
    </row>
    <row r="61" spans="2:11" ht="15.75" customHeight="1" x14ac:dyDescent="0.25">
      <c r="B61" s="21"/>
      <c r="C61" s="21"/>
      <c r="D61" s="21"/>
      <c r="H61" s="22"/>
      <c r="J61" s="21"/>
      <c r="K61" s="16"/>
    </row>
    <row r="62" spans="2:11" ht="15.75" customHeight="1" x14ac:dyDescent="0.25">
      <c r="B62" s="21"/>
      <c r="C62" s="21"/>
      <c r="D62" s="21"/>
      <c r="H62" s="22"/>
      <c r="J62" s="21"/>
      <c r="K62" s="16"/>
    </row>
    <row r="63" spans="2:11" ht="15.75" customHeight="1" x14ac:dyDescent="0.25">
      <c r="B63" s="21"/>
      <c r="C63" s="21"/>
      <c r="D63" s="21"/>
      <c r="H63" s="22"/>
      <c r="J63" s="21"/>
      <c r="K63" s="16"/>
    </row>
    <row r="64" spans="2:11" ht="15.75" customHeight="1" x14ac:dyDescent="0.25">
      <c r="B64" s="21"/>
      <c r="C64" s="21"/>
      <c r="D64" s="21"/>
      <c r="H64" s="22"/>
      <c r="J64" s="21"/>
      <c r="K64" s="16"/>
    </row>
    <row r="65" spans="2:11" ht="15.75" customHeight="1" x14ac:dyDescent="0.25">
      <c r="B65" s="21"/>
      <c r="C65" s="21"/>
      <c r="D65" s="21"/>
      <c r="H65" s="22"/>
      <c r="J65" s="21"/>
      <c r="K65" s="16"/>
    </row>
    <row r="66" spans="2:11" ht="15.75" customHeight="1" x14ac:dyDescent="0.25">
      <c r="B66" s="21"/>
      <c r="C66" s="21"/>
      <c r="D66" s="21"/>
      <c r="H66" s="22"/>
      <c r="J66" s="21"/>
      <c r="K66" s="16"/>
    </row>
    <row r="67" spans="2:11" ht="15.75" customHeight="1" x14ac:dyDescent="0.25">
      <c r="B67" s="21"/>
      <c r="C67" s="21"/>
      <c r="D67" s="21"/>
      <c r="H67" s="22"/>
      <c r="J67" s="21"/>
      <c r="K67" s="16"/>
    </row>
    <row r="68" spans="2:11" ht="15.75" customHeight="1" x14ac:dyDescent="0.25">
      <c r="B68" s="21"/>
      <c r="C68" s="21"/>
      <c r="D68" s="21"/>
      <c r="H68" s="22"/>
      <c r="J68" s="21"/>
      <c r="K68" s="16"/>
    </row>
    <row r="69" spans="2:11" ht="15.75" customHeight="1" x14ac:dyDescent="0.25">
      <c r="B69" s="21"/>
      <c r="C69" s="21"/>
      <c r="D69" s="21"/>
      <c r="H69" s="22"/>
      <c r="J69" s="21"/>
      <c r="K69" s="16"/>
    </row>
    <row r="70" spans="2:11" ht="15.75" customHeight="1" x14ac:dyDescent="0.25">
      <c r="B70" s="21"/>
      <c r="C70" s="21"/>
      <c r="D70" s="21"/>
      <c r="H70" s="22"/>
      <c r="J70" s="21"/>
      <c r="K70" s="16"/>
    </row>
    <row r="71" spans="2:11" ht="15.75" customHeight="1" x14ac:dyDescent="0.25">
      <c r="B71" s="21"/>
      <c r="C71" s="21"/>
      <c r="D71" s="21"/>
      <c r="H71" s="22"/>
      <c r="J71" s="21"/>
      <c r="K71" s="16"/>
    </row>
    <row r="72" spans="2:11" ht="15.75" customHeight="1" x14ac:dyDescent="0.25">
      <c r="B72" s="21"/>
      <c r="C72" s="21"/>
      <c r="D72" s="21"/>
      <c r="H72" s="22"/>
      <c r="J72" s="21"/>
      <c r="K72" s="16"/>
    </row>
    <row r="73" spans="2:11" ht="15.75" customHeight="1" x14ac:dyDescent="0.25">
      <c r="B73" s="21"/>
      <c r="C73" s="21"/>
      <c r="D73" s="21"/>
      <c r="H73" s="22"/>
      <c r="J73" s="21"/>
      <c r="K73" s="16"/>
    </row>
    <row r="74" spans="2:11" ht="15.75" customHeight="1" x14ac:dyDescent="0.25">
      <c r="B74" s="21"/>
      <c r="C74" s="21"/>
      <c r="D74" s="21"/>
      <c r="H74" s="22"/>
      <c r="J74" s="21"/>
      <c r="K74" s="16"/>
    </row>
    <row r="75" spans="2:11" ht="15.75" customHeight="1" x14ac:dyDescent="0.25">
      <c r="B75" s="21"/>
      <c r="C75" s="21"/>
      <c r="D75" s="21"/>
      <c r="H75" s="22"/>
      <c r="J75" s="21"/>
      <c r="K75" s="16"/>
    </row>
    <row r="76" spans="2:11" ht="15.75" customHeight="1" x14ac:dyDescent="0.25">
      <c r="B76" s="21"/>
      <c r="C76" s="21"/>
      <c r="D76" s="21"/>
      <c r="H76" s="22"/>
      <c r="J76" s="21"/>
      <c r="K76" s="16"/>
    </row>
    <row r="77" spans="2:11" ht="15.75" customHeight="1" x14ac:dyDescent="0.25">
      <c r="B77" s="21"/>
      <c r="C77" s="21"/>
      <c r="D77" s="21"/>
      <c r="H77" s="22"/>
      <c r="J77" s="21"/>
      <c r="K77" s="16"/>
    </row>
    <row r="78" spans="2:11" ht="15.75" customHeight="1" x14ac:dyDescent="0.25">
      <c r="B78" s="21"/>
      <c r="C78" s="21"/>
      <c r="D78" s="21"/>
      <c r="H78" s="22"/>
      <c r="J78" s="21"/>
      <c r="K78" s="16"/>
    </row>
    <row r="79" spans="2:11" ht="15.75" customHeight="1" x14ac:dyDescent="0.25">
      <c r="B79" s="21"/>
      <c r="C79" s="21"/>
      <c r="D79" s="21"/>
      <c r="H79" s="22"/>
      <c r="J79" s="21"/>
      <c r="K79" s="16"/>
    </row>
    <row r="80" spans="2:11" ht="15.75" customHeight="1" x14ac:dyDescent="0.25">
      <c r="B80" s="21"/>
      <c r="C80" s="21"/>
      <c r="D80" s="21"/>
      <c r="H80" s="22"/>
      <c r="J80" s="21"/>
      <c r="K80" s="16"/>
    </row>
    <row r="81" spans="2:11" ht="15.75" customHeight="1" x14ac:dyDescent="0.25">
      <c r="B81" s="21"/>
      <c r="C81" s="21"/>
      <c r="D81" s="21"/>
      <c r="H81" s="22"/>
      <c r="J81" s="21"/>
      <c r="K81" s="16"/>
    </row>
    <row r="82" spans="2:11" ht="15.75" customHeight="1" x14ac:dyDescent="0.25">
      <c r="B82" s="21"/>
      <c r="C82" s="21"/>
      <c r="D82" s="21"/>
      <c r="H82" s="22"/>
      <c r="J82" s="21"/>
      <c r="K82" s="16"/>
    </row>
    <row r="83" spans="2:11" ht="15.75" customHeight="1" x14ac:dyDescent="0.25">
      <c r="B83" s="21"/>
      <c r="C83" s="21"/>
      <c r="D83" s="21"/>
      <c r="H83" s="22"/>
      <c r="J83" s="21"/>
      <c r="K83" s="16"/>
    </row>
    <row r="84" spans="2:11" ht="15.75" customHeight="1" x14ac:dyDescent="0.25">
      <c r="B84" s="21"/>
      <c r="C84" s="21"/>
      <c r="D84" s="21"/>
      <c r="H84" s="22"/>
      <c r="J84" s="21"/>
      <c r="K84" s="16"/>
    </row>
    <row r="85" spans="2:11" ht="15.75" customHeight="1" x14ac:dyDescent="0.25">
      <c r="B85" s="21"/>
      <c r="C85" s="21"/>
      <c r="D85" s="21"/>
      <c r="H85" s="22"/>
      <c r="J85" s="21"/>
      <c r="K85" s="16"/>
    </row>
    <row r="86" spans="2:11" ht="15.75" customHeight="1" x14ac:dyDescent="0.25">
      <c r="B86" s="21"/>
      <c r="C86" s="21"/>
      <c r="D86" s="21"/>
      <c r="H86" s="22"/>
      <c r="J86" s="21"/>
      <c r="K86" s="16"/>
    </row>
    <row r="87" spans="2:11" ht="15.75" customHeight="1" x14ac:dyDescent="0.25">
      <c r="B87" s="21"/>
      <c r="C87" s="21"/>
      <c r="D87" s="21"/>
      <c r="H87" s="22"/>
      <c r="J87" s="21"/>
      <c r="K87" s="16"/>
    </row>
    <row r="88" spans="2:11" ht="15.75" customHeight="1" x14ac:dyDescent="0.25">
      <c r="B88" s="21"/>
      <c r="C88" s="21"/>
      <c r="D88" s="21"/>
      <c r="H88" s="22"/>
      <c r="J88" s="21"/>
      <c r="K88" s="16"/>
    </row>
    <row r="89" spans="2:11" ht="15.75" customHeight="1" x14ac:dyDescent="0.25">
      <c r="B89" s="21"/>
      <c r="C89" s="21"/>
      <c r="D89" s="21"/>
      <c r="H89" s="22"/>
      <c r="J89" s="21"/>
      <c r="K89" s="16"/>
    </row>
    <row r="90" spans="2:11" ht="15.75" customHeight="1" x14ac:dyDescent="0.25">
      <c r="B90" s="21"/>
      <c r="C90" s="21"/>
      <c r="D90" s="21"/>
      <c r="H90" s="22"/>
      <c r="J90" s="21"/>
      <c r="K90" s="16"/>
    </row>
    <row r="91" spans="2:11" ht="15.75" customHeight="1" x14ac:dyDescent="0.25">
      <c r="B91" s="21"/>
      <c r="C91" s="21"/>
      <c r="D91" s="21"/>
      <c r="H91" s="22"/>
      <c r="J91" s="21"/>
      <c r="K91" s="16"/>
    </row>
    <row r="92" spans="2:11" ht="15.75" customHeight="1" x14ac:dyDescent="0.25">
      <c r="B92" s="21"/>
      <c r="C92" s="21"/>
      <c r="D92" s="21"/>
      <c r="H92" s="22"/>
      <c r="J92" s="21"/>
      <c r="K92" s="16"/>
    </row>
    <row r="93" spans="2:11" ht="15.75" customHeight="1" x14ac:dyDescent="0.25">
      <c r="B93" s="21"/>
      <c r="C93" s="21"/>
      <c r="D93" s="21"/>
      <c r="H93" s="22"/>
      <c r="J93" s="21"/>
      <c r="K93" s="16"/>
    </row>
    <row r="94" spans="2:11" ht="15.75" customHeight="1" x14ac:dyDescent="0.25">
      <c r="B94" s="21"/>
      <c r="C94" s="21"/>
      <c r="D94" s="21"/>
      <c r="H94" s="22"/>
      <c r="J94" s="21"/>
      <c r="K94" s="16"/>
    </row>
    <row r="95" spans="2:11" ht="15.75" customHeight="1" x14ac:dyDescent="0.25">
      <c r="B95" s="21"/>
      <c r="C95" s="21"/>
      <c r="D95" s="21"/>
      <c r="H95" s="22"/>
      <c r="J95" s="21"/>
      <c r="K95" s="16"/>
    </row>
    <row r="96" spans="2:11" ht="15.75" customHeight="1" x14ac:dyDescent="0.25">
      <c r="B96" s="21"/>
      <c r="C96" s="21"/>
      <c r="D96" s="21"/>
      <c r="H96" s="22"/>
      <c r="J96" s="21"/>
      <c r="K96" s="16"/>
    </row>
    <row r="97" spans="2:11" ht="15.75" customHeight="1" x14ac:dyDescent="0.25">
      <c r="B97" s="21"/>
      <c r="C97" s="21"/>
      <c r="D97" s="21"/>
      <c r="H97" s="22"/>
      <c r="J97" s="21"/>
      <c r="K97" s="16"/>
    </row>
    <row r="98" spans="2:11" ht="15.75" customHeight="1" x14ac:dyDescent="0.25">
      <c r="B98" s="21"/>
      <c r="C98" s="21"/>
      <c r="D98" s="21"/>
      <c r="H98" s="22"/>
      <c r="J98" s="21"/>
      <c r="K98" s="16"/>
    </row>
    <row r="99" spans="2:11" ht="15.75" customHeight="1" x14ac:dyDescent="0.25">
      <c r="B99" s="21"/>
      <c r="C99" s="21"/>
      <c r="D99" s="21"/>
      <c r="H99" s="22"/>
      <c r="J99" s="21"/>
      <c r="K99" s="16"/>
    </row>
    <row r="100" spans="2:11" ht="15.75" customHeight="1" x14ac:dyDescent="0.25">
      <c r="B100" s="21"/>
      <c r="C100" s="21"/>
      <c r="D100" s="21"/>
      <c r="H100" s="22"/>
      <c r="J100" s="21"/>
      <c r="K100" s="16"/>
    </row>
    <row r="101" spans="2:11" ht="15.75" customHeight="1" x14ac:dyDescent="0.25">
      <c r="B101" s="21"/>
      <c r="C101" s="21"/>
      <c r="D101" s="21"/>
      <c r="H101" s="22"/>
      <c r="J101" s="21"/>
      <c r="K101" s="16"/>
    </row>
    <row r="102" spans="2:11" ht="15.75" customHeight="1" x14ac:dyDescent="0.25">
      <c r="B102" s="21"/>
      <c r="C102" s="21"/>
      <c r="D102" s="21"/>
      <c r="H102" s="22"/>
      <c r="J102" s="21"/>
      <c r="K102" s="16"/>
    </row>
  </sheetData>
  <mergeCells count="5">
    <mergeCell ref="K1:K2"/>
    <mergeCell ref="C1:D1"/>
    <mergeCell ref="J1:J2"/>
    <mergeCell ref="H1:H2"/>
    <mergeCell ref="A1:A2"/>
  </mergeCells>
  <conditionalFormatting sqref="H3:H36">
    <cfRule type="cellIs" dxfId="3" priority="4" operator="equal">
      <formula>"O"</formula>
    </cfRule>
  </conditionalFormatting>
  <conditionalFormatting sqref="H3:H36">
    <cfRule type="cellIs" dxfId="2" priority="5" operator="equal">
      <formula>"C"</formula>
    </cfRule>
  </conditionalFormatting>
  <conditionalFormatting sqref="I35:I36 I3:I33">
    <cfRule type="cellIs" dxfId="1" priority="6" operator="lessThan">
      <formula>$I$1</formula>
    </cfRule>
  </conditionalFormatting>
  <conditionalFormatting sqref="I34">
    <cfRule type="cellIs" dxfId="0" priority="7" operator="lessThan">
      <formula>$I$1</formula>
    </cfRule>
  </conditionalFormatting>
  <pageMargins left="0.25" right="0.25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27AC-0022-48CA-86DE-6F9C86190DA3}">
  <dimension ref="B5:H8"/>
  <sheetViews>
    <sheetView workbookViewId="0">
      <selection activeCell="B5" sqref="B5:H8"/>
    </sheetView>
  </sheetViews>
  <sheetFormatPr defaultRowHeight="15" x14ac:dyDescent="0.25"/>
  <sheetData>
    <row r="5" spans="2:8" x14ac:dyDescent="0.25">
      <c r="B5" s="59" t="s">
        <v>193</v>
      </c>
      <c r="C5" s="59" t="s">
        <v>194</v>
      </c>
      <c r="D5" s="59" t="s">
        <v>195</v>
      </c>
      <c r="E5" s="59" t="s">
        <v>196</v>
      </c>
      <c r="F5" s="59" t="s">
        <v>101</v>
      </c>
      <c r="G5" s="59" t="s">
        <v>197</v>
      </c>
      <c r="H5" s="59" t="s">
        <v>198</v>
      </c>
    </row>
    <row r="6" spans="2:8" x14ac:dyDescent="0.25">
      <c r="B6" s="60">
        <v>99</v>
      </c>
      <c r="C6" s="61">
        <v>0.7</v>
      </c>
      <c r="D6" s="60">
        <v>180</v>
      </c>
      <c r="E6" s="60">
        <v>60</v>
      </c>
      <c r="F6" s="60">
        <f>(D6+E6)*C6</f>
        <v>168</v>
      </c>
      <c r="G6" s="60">
        <f>F6-B6</f>
        <v>69</v>
      </c>
      <c r="H6" s="60">
        <v>75</v>
      </c>
    </row>
    <row r="7" spans="2:8" x14ac:dyDescent="0.25">
      <c r="B7" s="60">
        <v>51</v>
      </c>
      <c r="C7" s="61">
        <v>0.7</v>
      </c>
      <c r="D7" s="60">
        <v>90</v>
      </c>
      <c r="E7" s="60">
        <v>45</v>
      </c>
      <c r="F7" s="60">
        <f>(D7+E7)*C7</f>
        <v>94.5</v>
      </c>
      <c r="G7" s="60">
        <f>F7-B7</f>
        <v>43.5</v>
      </c>
      <c r="H7" s="60">
        <v>50</v>
      </c>
    </row>
    <row r="8" spans="2:8" x14ac:dyDescent="0.25">
      <c r="B8" s="60">
        <v>81</v>
      </c>
      <c r="C8" s="61">
        <v>0.9</v>
      </c>
      <c r="D8" s="60">
        <v>120</v>
      </c>
      <c r="E8" s="60">
        <v>60</v>
      </c>
      <c r="F8" s="60">
        <f>(D8+E8)*C8</f>
        <v>162</v>
      </c>
      <c r="G8" s="60">
        <f>F8-B8</f>
        <v>81</v>
      </c>
      <c r="H8" s="60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0F9AF-8B13-4053-B85C-83A895BE7D35}">
  <dimension ref="A1:G5"/>
  <sheetViews>
    <sheetView workbookViewId="0">
      <selection activeCell="C3" sqref="C3"/>
    </sheetView>
  </sheetViews>
  <sheetFormatPr defaultRowHeight="15" x14ac:dyDescent="0.25"/>
  <cols>
    <col min="1" max="1" width="23.140625" customWidth="1"/>
    <col min="3" max="3" width="9.140625" style="58"/>
  </cols>
  <sheetData>
    <row r="1" spans="1:7" x14ac:dyDescent="0.25">
      <c r="A1" s="57" t="s">
        <v>186</v>
      </c>
      <c r="B1">
        <v>4</v>
      </c>
      <c r="C1" s="58">
        <v>534.20000000000005</v>
      </c>
      <c r="D1">
        <v>2</v>
      </c>
      <c r="E1">
        <v>311.62</v>
      </c>
      <c r="F1">
        <v>30</v>
      </c>
    </row>
    <row r="2" spans="1:7" x14ac:dyDescent="0.25">
      <c r="A2" s="57"/>
      <c r="C2" s="58">
        <f>C1/B1</f>
        <v>133.55000000000001</v>
      </c>
    </row>
    <row r="3" spans="1:7" x14ac:dyDescent="0.25">
      <c r="A3" s="57" t="s">
        <v>187</v>
      </c>
      <c r="B3">
        <v>1</v>
      </c>
      <c r="C3" s="58">
        <v>83.72</v>
      </c>
      <c r="F3">
        <v>30</v>
      </c>
      <c r="G3" s="57" t="s">
        <v>189</v>
      </c>
    </row>
    <row r="4" spans="1:7" x14ac:dyDescent="0.25">
      <c r="A4" s="57" t="s">
        <v>188</v>
      </c>
      <c r="B4">
        <v>4</v>
      </c>
      <c r="C4" s="58">
        <v>451.48</v>
      </c>
      <c r="D4">
        <v>2</v>
      </c>
      <c r="E4">
        <v>225.74</v>
      </c>
      <c r="F4">
        <v>15</v>
      </c>
    </row>
    <row r="5" spans="1:7" x14ac:dyDescent="0.25">
      <c r="C5" s="58">
        <f>C4/B4</f>
        <v>112.87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"/>
  <sheetViews>
    <sheetView workbookViewId="0"/>
  </sheetViews>
  <sheetFormatPr defaultColWidth="14.42578125" defaultRowHeight="15" customHeight="1" x14ac:dyDescent="0.25"/>
  <cols>
    <col min="1" max="11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"/>
  <sheetViews>
    <sheetView workbookViewId="0"/>
  </sheetViews>
  <sheetFormatPr defaultColWidth="14.42578125" defaultRowHeight="15" customHeight="1" x14ac:dyDescent="0.25"/>
  <cols>
    <col min="1" max="3" width="8.7109375" customWidth="1"/>
    <col min="4" max="4" width="9" customWidth="1"/>
    <col min="5" max="5" width="8" customWidth="1"/>
    <col min="6" max="11" width="8.7109375" customWidth="1"/>
  </cols>
  <sheetData>
    <row r="1" spans="1:6" x14ac:dyDescent="0.25">
      <c r="A1" s="24" t="s">
        <v>66</v>
      </c>
    </row>
    <row r="2" spans="1:6" x14ac:dyDescent="0.25">
      <c r="A2" t="s">
        <v>67</v>
      </c>
      <c r="C2">
        <v>60</v>
      </c>
    </row>
    <row r="3" spans="1:6" x14ac:dyDescent="0.25">
      <c r="A3" t="s">
        <v>68</v>
      </c>
      <c r="C3">
        <v>30</v>
      </c>
    </row>
    <row r="4" spans="1:6" x14ac:dyDescent="0.25">
      <c r="A4" t="s">
        <v>69</v>
      </c>
      <c r="C4">
        <v>50</v>
      </c>
    </row>
    <row r="5" spans="1:6" x14ac:dyDescent="0.25">
      <c r="A5" s="24" t="s">
        <v>70</v>
      </c>
      <c r="B5" s="25"/>
    </row>
    <row r="6" spans="1:6" x14ac:dyDescent="0.25">
      <c r="A6" s="24" t="s">
        <v>71</v>
      </c>
      <c r="B6" s="25"/>
      <c r="C6" s="24"/>
      <c r="D6" s="24"/>
      <c r="F6" s="24">
        <v>200</v>
      </c>
    </row>
    <row r="7" spans="1:6" ht="45" x14ac:dyDescent="0.25">
      <c r="A7" s="26">
        <v>1.1000000000000001</v>
      </c>
      <c r="B7" s="27" t="s">
        <v>72</v>
      </c>
      <c r="C7" s="27" t="s">
        <v>73</v>
      </c>
      <c r="D7" s="28" t="s">
        <v>74</v>
      </c>
      <c r="E7" s="27" t="s">
        <v>75</v>
      </c>
      <c r="F7" s="26"/>
    </row>
    <row r="8" spans="1:6" x14ac:dyDescent="0.25">
      <c r="A8" s="26" t="s">
        <v>76</v>
      </c>
      <c r="B8" s="26">
        <v>6</v>
      </c>
      <c r="C8" s="26">
        <v>5</v>
      </c>
      <c r="D8" s="26">
        <f>B8*C8</f>
        <v>30</v>
      </c>
      <c r="E8" s="29">
        <f>$C$2*$A$7</f>
        <v>66</v>
      </c>
      <c r="F8" s="29">
        <f>SUM(D8:E8)</f>
        <v>96</v>
      </c>
    </row>
    <row r="9" spans="1:6" x14ac:dyDescent="0.25">
      <c r="A9" s="26" t="s">
        <v>77</v>
      </c>
      <c r="B9" s="26">
        <v>6</v>
      </c>
      <c r="C9" s="26">
        <v>0</v>
      </c>
      <c r="D9" s="26">
        <f>B9*C9</f>
        <v>0</v>
      </c>
      <c r="E9" s="29">
        <f>$C$3*$A$7</f>
        <v>33</v>
      </c>
      <c r="F9" s="29">
        <f>SUM(D9:E9)</f>
        <v>33</v>
      </c>
    </row>
    <row r="10" spans="1:6" x14ac:dyDescent="0.25">
      <c r="A10" s="26" t="s">
        <v>78</v>
      </c>
      <c r="B10" s="26">
        <v>6</v>
      </c>
      <c r="C10" s="26">
        <v>1</v>
      </c>
      <c r="D10" s="26">
        <f>B10*C10</f>
        <v>6</v>
      </c>
      <c r="E10" s="29">
        <f>$C$4*$A$7</f>
        <v>55.000000000000007</v>
      </c>
      <c r="F10" s="29">
        <f>SUM(D10:E10)</f>
        <v>61.000000000000007</v>
      </c>
    </row>
    <row r="11" spans="1:6" x14ac:dyDescent="0.25">
      <c r="A11" s="26"/>
      <c r="B11" s="26"/>
      <c r="C11" s="26"/>
      <c r="D11" s="26"/>
      <c r="E11" s="26">
        <f>SUM(E8:E10)</f>
        <v>154</v>
      </c>
      <c r="F11" s="30">
        <f>SUM(F8:F10)</f>
        <v>190</v>
      </c>
    </row>
    <row r="12" spans="1:6" x14ac:dyDescent="0.25">
      <c r="A12" s="31" t="s">
        <v>79</v>
      </c>
      <c r="D12" s="24"/>
      <c r="F12" s="24">
        <v>150</v>
      </c>
    </row>
    <row r="13" spans="1:6" ht="45" x14ac:dyDescent="0.25">
      <c r="A13" s="26">
        <v>1.1000000000000001</v>
      </c>
      <c r="B13" s="27" t="s">
        <v>72</v>
      </c>
      <c r="C13" s="27" t="s">
        <v>73</v>
      </c>
      <c r="D13" s="28" t="s">
        <v>74</v>
      </c>
      <c r="E13" s="27" t="s">
        <v>75</v>
      </c>
      <c r="F13" s="26"/>
    </row>
    <row r="14" spans="1:6" x14ac:dyDescent="0.25">
      <c r="A14" s="26" t="s">
        <v>76</v>
      </c>
      <c r="B14" s="26">
        <v>6</v>
      </c>
      <c r="C14" s="26">
        <v>4</v>
      </c>
      <c r="D14" s="26">
        <f>B14*C14</f>
        <v>24</v>
      </c>
      <c r="E14" s="29">
        <f>$C$2*$A$7</f>
        <v>66</v>
      </c>
      <c r="F14" s="29">
        <f>SUM(D14:E14)</f>
        <v>90</v>
      </c>
    </row>
    <row r="15" spans="1:6" x14ac:dyDescent="0.25">
      <c r="A15" s="26" t="s">
        <v>77</v>
      </c>
      <c r="B15" s="26">
        <v>6</v>
      </c>
      <c r="C15" s="26">
        <v>0</v>
      </c>
      <c r="D15" s="26">
        <f>B15*C15</f>
        <v>0</v>
      </c>
      <c r="E15" s="29">
        <f>$C$3*$A$7</f>
        <v>33</v>
      </c>
      <c r="F15" s="29">
        <f>SUM(D15:E15)</f>
        <v>33</v>
      </c>
    </row>
    <row r="16" spans="1:6" x14ac:dyDescent="0.25">
      <c r="A16" s="26" t="s">
        <v>78</v>
      </c>
      <c r="B16" s="26">
        <v>10</v>
      </c>
      <c r="C16" s="26">
        <v>2</v>
      </c>
      <c r="D16" s="26">
        <f>B16*C16</f>
        <v>20</v>
      </c>
      <c r="E16" s="29">
        <v>0</v>
      </c>
      <c r="F16" s="29">
        <f>SUM(D16:E16)</f>
        <v>20</v>
      </c>
    </row>
    <row r="17" spans="1:6" x14ac:dyDescent="0.25">
      <c r="A17" s="26"/>
      <c r="B17" s="26"/>
      <c r="C17" s="26"/>
      <c r="D17" s="26"/>
      <c r="E17" s="26">
        <f>SUM(E14:E16)</f>
        <v>99</v>
      </c>
      <c r="F17" s="30">
        <f>SUM(F14:F16)</f>
        <v>143</v>
      </c>
    </row>
    <row r="18" spans="1:6" x14ac:dyDescent="0.25">
      <c r="A18" s="24" t="s">
        <v>80</v>
      </c>
      <c r="B18" s="25"/>
      <c r="C18" s="24"/>
      <c r="D18" s="24"/>
      <c r="F18" s="24">
        <v>450</v>
      </c>
    </row>
    <row r="19" spans="1:6" ht="45" x14ac:dyDescent="0.25">
      <c r="A19" s="26">
        <v>1.1000000000000001</v>
      </c>
      <c r="B19" s="27" t="s">
        <v>72</v>
      </c>
      <c r="C19" s="27" t="s">
        <v>73</v>
      </c>
      <c r="D19" s="28" t="s">
        <v>74</v>
      </c>
      <c r="E19" s="27" t="s">
        <v>75</v>
      </c>
      <c r="F19" s="26"/>
    </row>
    <row r="20" spans="1:6" x14ac:dyDescent="0.25">
      <c r="A20" s="26" t="s">
        <v>76</v>
      </c>
      <c r="B20" s="26">
        <v>10</v>
      </c>
      <c r="C20" s="26">
        <v>7</v>
      </c>
      <c r="D20" s="26">
        <f>B20*C20</f>
        <v>70</v>
      </c>
      <c r="E20" s="29">
        <f>$C$2*$A$7</f>
        <v>66</v>
      </c>
      <c r="F20" s="29">
        <f>SUM(D20:E20)</f>
        <v>136</v>
      </c>
    </row>
    <row r="21" spans="1:6" ht="15.75" customHeight="1" x14ac:dyDescent="0.25">
      <c r="A21" s="26" t="s">
        <v>77</v>
      </c>
      <c r="B21" s="26">
        <v>10</v>
      </c>
      <c r="C21" s="26">
        <v>6</v>
      </c>
      <c r="D21" s="26">
        <f>B21*C21</f>
        <v>60</v>
      </c>
      <c r="E21" s="29">
        <f>$C$3*$A$7</f>
        <v>33</v>
      </c>
      <c r="F21" s="29">
        <f>SUM(D21:E21)</f>
        <v>93</v>
      </c>
    </row>
    <row r="22" spans="1:6" ht="15.75" customHeight="1" x14ac:dyDescent="0.25">
      <c r="A22" s="26" t="s">
        <v>78</v>
      </c>
      <c r="B22" s="26">
        <v>10</v>
      </c>
      <c r="C22" s="26">
        <v>2</v>
      </c>
      <c r="D22" s="26">
        <f>B22*C22</f>
        <v>20</v>
      </c>
      <c r="E22" s="29">
        <f>$C$4*$A$7</f>
        <v>55.000000000000007</v>
      </c>
      <c r="F22" s="29">
        <f>SUM(D22:E22)</f>
        <v>75</v>
      </c>
    </row>
    <row r="23" spans="1:6" ht="15.75" customHeight="1" x14ac:dyDescent="0.25">
      <c r="A23" s="26"/>
      <c r="B23" s="26"/>
      <c r="C23" s="26"/>
      <c r="D23" s="26"/>
      <c r="E23" s="26">
        <f>SUM(E20:E22)</f>
        <v>154</v>
      </c>
      <c r="F23" s="30">
        <f>SUM(F20:F22)</f>
        <v>304</v>
      </c>
    </row>
    <row r="24" spans="1:6" ht="15.75" customHeight="1" x14ac:dyDescent="0.25">
      <c r="A24" s="31" t="s">
        <v>81</v>
      </c>
      <c r="D24" s="24"/>
      <c r="F24" s="24">
        <v>375</v>
      </c>
    </row>
    <row r="25" spans="1:6" ht="15.75" customHeight="1" x14ac:dyDescent="0.25">
      <c r="A25" s="26">
        <v>1.1000000000000001</v>
      </c>
      <c r="B25" s="27" t="s">
        <v>72</v>
      </c>
      <c r="C25" s="27" t="s">
        <v>73</v>
      </c>
      <c r="D25" s="28" t="s">
        <v>74</v>
      </c>
      <c r="E25" s="27" t="s">
        <v>75</v>
      </c>
      <c r="F25" s="26"/>
    </row>
    <row r="26" spans="1:6" ht="15.75" customHeight="1" x14ac:dyDescent="0.25">
      <c r="A26" s="26" t="s">
        <v>76</v>
      </c>
      <c r="B26" s="26">
        <v>10</v>
      </c>
      <c r="C26" s="26">
        <v>7</v>
      </c>
      <c r="D26" s="26">
        <f>B26*C26</f>
        <v>70</v>
      </c>
      <c r="E26" s="29">
        <f>$C$2*$A$7</f>
        <v>66</v>
      </c>
      <c r="F26" s="29">
        <f>SUM(D26:E26)</f>
        <v>136</v>
      </c>
    </row>
    <row r="27" spans="1:6" ht="15.75" customHeight="1" x14ac:dyDescent="0.25">
      <c r="A27" s="26" t="s">
        <v>77</v>
      </c>
      <c r="B27" s="26">
        <v>10</v>
      </c>
      <c r="C27" s="26">
        <v>6</v>
      </c>
      <c r="D27" s="26">
        <f>B27*C27</f>
        <v>60</v>
      </c>
      <c r="E27" s="29">
        <f>$C$3*$A$7</f>
        <v>33</v>
      </c>
      <c r="F27" s="29">
        <f>SUM(D27:E27)</f>
        <v>93</v>
      </c>
    </row>
    <row r="28" spans="1:6" ht="15.75" customHeight="1" x14ac:dyDescent="0.25">
      <c r="A28" s="26" t="s">
        <v>78</v>
      </c>
      <c r="B28" s="26">
        <v>10</v>
      </c>
      <c r="C28" s="26">
        <v>4</v>
      </c>
      <c r="D28" s="26">
        <f>B28*C28</f>
        <v>40</v>
      </c>
      <c r="E28" s="29">
        <v>0</v>
      </c>
      <c r="F28" s="29">
        <f>SUM(D28:E28)</f>
        <v>40</v>
      </c>
    </row>
    <row r="29" spans="1:6" ht="15.75" customHeight="1" x14ac:dyDescent="0.25">
      <c r="A29" s="26"/>
      <c r="B29" s="26"/>
      <c r="C29" s="26"/>
      <c r="D29" s="26"/>
      <c r="E29" s="26">
        <f>SUM(E26:E28)</f>
        <v>99</v>
      </c>
      <c r="F29" s="30">
        <f>SUM(F26:F28)</f>
        <v>269</v>
      </c>
    </row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0"/>
  <sheetViews>
    <sheetView workbookViewId="0"/>
  </sheetViews>
  <sheetFormatPr defaultColWidth="14.42578125" defaultRowHeight="15" customHeight="1" x14ac:dyDescent="0.25"/>
  <cols>
    <col min="1" max="1" width="11.7109375" customWidth="1"/>
    <col min="2" max="2" width="8.42578125" customWidth="1"/>
    <col min="3" max="3" width="9" customWidth="1"/>
    <col min="4" max="4" width="8.85546875" customWidth="1"/>
    <col min="5" max="5" width="8.5703125" customWidth="1"/>
    <col min="6" max="6" width="9.5703125" customWidth="1"/>
    <col min="7" max="7" width="9" customWidth="1"/>
    <col min="8" max="8" width="8" customWidth="1"/>
    <col min="9" max="10" width="8.7109375" customWidth="1"/>
    <col min="11" max="11" width="150" customWidth="1"/>
    <col min="12" max="13" width="8.7109375" customWidth="1"/>
  </cols>
  <sheetData>
    <row r="1" spans="1:13" x14ac:dyDescent="0.25">
      <c r="A1" s="32" t="s">
        <v>82</v>
      </c>
      <c r="B1" s="26">
        <v>250</v>
      </c>
    </row>
    <row r="2" spans="1:13" x14ac:dyDescent="0.25">
      <c r="A2" s="2"/>
      <c r="B2" s="74" t="s">
        <v>83</v>
      </c>
      <c r="C2" s="69"/>
      <c r="D2" s="75" t="s">
        <v>84</v>
      </c>
      <c r="E2" s="75" t="s">
        <v>85</v>
      </c>
      <c r="F2" s="75" t="s">
        <v>86</v>
      </c>
      <c r="G2" s="73" t="s">
        <v>87</v>
      </c>
      <c r="H2" s="74" t="s">
        <v>88</v>
      </c>
      <c r="I2" s="69"/>
    </row>
    <row r="3" spans="1:13" x14ac:dyDescent="0.25">
      <c r="A3" s="2">
        <v>25</v>
      </c>
      <c r="B3" s="7" t="s">
        <v>89</v>
      </c>
      <c r="C3" s="7" t="s">
        <v>90</v>
      </c>
      <c r="D3" s="67"/>
      <c r="E3" s="67"/>
      <c r="F3" s="67"/>
      <c r="G3" s="67"/>
      <c r="H3" s="7" t="s">
        <v>90</v>
      </c>
      <c r="I3" s="7" t="s">
        <v>91</v>
      </c>
      <c r="L3">
        <v>6</v>
      </c>
    </row>
    <row r="4" spans="1:13" x14ac:dyDescent="0.25">
      <c r="A4" s="26" t="s">
        <v>92</v>
      </c>
      <c r="B4" s="26">
        <v>90</v>
      </c>
      <c r="C4" s="26">
        <f>B4*$A$3</f>
        <v>2250</v>
      </c>
      <c r="D4" s="26">
        <f>H17</f>
        <v>798</v>
      </c>
      <c r="E4" s="26">
        <f>E10</f>
        <v>4680</v>
      </c>
      <c r="F4" s="26">
        <f>D4+E4</f>
        <v>5478</v>
      </c>
      <c r="G4" s="26">
        <f>C4-F4</f>
        <v>-3228</v>
      </c>
      <c r="H4" s="26">
        <v>3500</v>
      </c>
      <c r="I4" s="26">
        <f>H4/$B$1</f>
        <v>14</v>
      </c>
      <c r="L4">
        <v>70</v>
      </c>
      <c r="M4">
        <f>L3*L4</f>
        <v>420</v>
      </c>
    </row>
    <row r="5" spans="1:13" x14ac:dyDescent="0.25">
      <c r="A5" s="26" t="s">
        <v>93</v>
      </c>
      <c r="B5" s="26">
        <v>60</v>
      </c>
      <c r="C5" s="26">
        <f>B5*$A$3</f>
        <v>1500</v>
      </c>
      <c r="D5" s="26">
        <f>I17</f>
        <v>375</v>
      </c>
      <c r="E5" s="26">
        <f>E9</f>
        <v>1200</v>
      </c>
      <c r="F5" s="26">
        <f>D5+E5</f>
        <v>1575</v>
      </c>
      <c r="G5" s="26">
        <f>C5-F5</f>
        <v>-75</v>
      </c>
      <c r="H5" s="26">
        <v>100</v>
      </c>
      <c r="I5" s="26">
        <f>H5/$B$1</f>
        <v>0.4</v>
      </c>
    </row>
    <row r="7" spans="1:13" x14ac:dyDescent="0.25">
      <c r="A7" s="32" t="s">
        <v>94</v>
      </c>
      <c r="B7" s="26">
        <v>12</v>
      </c>
      <c r="C7" s="33" t="s">
        <v>95</v>
      </c>
      <c r="D7" s="26">
        <v>60</v>
      </c>
      <c r="E7" s="33" t="s">
        <v>96</v>
      </c>
      <c r="F7" s="26">
        <v>40</v>
      </c>
    </row>
    <row r="8" spans="1:13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</row>
    <row r="9" spans="1:13" x14ac:dyDescent="0.25">
      <c r="A9" s="2" t="s">
        <v>102</v>
      </c>
      <c r="B9" s="26"/>
      <c r="C9" s="26">
        <v>2.5</v>
      </c>
      <c r="D9" s="26">
        <f>C9*F7</f>
        <v>100</v>
      </c>
      <c r="E9" s="26">
        <f>D9*B7</f>
        <v>1200</v>
      </c>
    </row>
    <row r="10" spans="1:13" x14ac:dyDescent="0.25">
      <c r="A10" s="2" t="s">
        <v>103</v>
      </c>
      <c r="B10" s="26">
        <v>6.5</v>
      </c>
      <c r="C10" s="26"/>
      <c r="D10" s="26">
        <f>B10*D7</f>
        <v>390</v>
      </c>
      <c r="E10" s="26">
        <f>D10*B7</f>
        <v>4680</v>
      </c>
      <c r="L10">
        <v>150</v>
      </c>
      <c r="M10">
        <v>15</v>
      </c>
    </row>
    <row r="11" spans="1:13" x14ac:dyDescent="0.25">
      <c r="M11">
        <f>L10*M10</f>
        <v>2250</v>
      </c>
    </row>
    <row r="12" spans="1:13" ht="16.5" customHeight="1" x14ac:dyDescent="0.25">
      <c r="A12" s="73">
        <v>2.5</v>
      </c>
      <c r="B12" s="75" t="s">
        <v>104</v>
      </c>
      <c r="C12" s="74" t="s">
        <v>105</v>
      </c>
      <c r="D12" s="76"/>
      <c r="E12" s="69"/>
      <c r="F12" s="77" t="s">
        <v>95</v>
      </c>
      <c r="G12" s="75" t="s">
        <v>106</v>
      </c>
      <c r="H12" s="75" t="s">
        <v>107</v>
      </c>
      <c r="I12" s="75" t="s">
        <v>108</v>
      </c>
    </row>
    <row r="13" spans="1:13" ht="32.25" customHeight="1" x14ac:dyDescent="0.25">
      <c r="A13" s="67"/>
      <c r="B13" s="67"/>
      <c r="C13" s="9" t="s">
        <v>109</v>
      </c>
      <c r="D13" s="9" t="s">
        <v>110</v>
      </c>
      <c r="E13" s="9" t="s">
        <v>111</v>
      </c>
      <c r="F13" s="67"/>
      <c r="G13" s="67"/>
      <c r="H13" s="67"/>
      <c r="I13" s="67"/>
    </row>
    <row r="14" spans="1:13" x14ac:dyDescent="0.25">
      <c r="A14" s="26" t="s">
        <v>76</v>
      </c>
      <c r="B14" s="26">
        <v>3</v>
      </c>
      <c r="C14" s="34">
        <v>1</v>
      </c>
      <c r="D14" s="34">
        <v>0.85</v>
      </c>
      <c r="E14" s="34">
        <v>0.75</v>
      </c>
      <c r="F14" s="35">
        <v>60</v>
      </c>
      <c r="G14" s="26">
        <f>B14*C14+B14*D14+B14*E14</f>
        <v>7.8</v>
      </c>
      <c r="H14" s="26">
        <f>F14*G14</f>
        <v>468</v>
      </c>
      <c r="I14" s="26">
        <f>F14*$A$12</f>
        <v>150</v>
      </c>
    </row>
    <row r="15" spans="1:13" x14ac:dyDescent="0.25">
      <c r="A15" s="26" t="s">
        <v>77</v>
      </c>
      <c r="B15" s="26">
        <v>2</v>
      </c>
      <c r="C15" s="34">
        <v>1</v>
      </c>
      <c r="D15" s="34">
        <v>0.75</v>
      </c>
      <c r="E15" s="34"/>
      <c r="F15" s="35">
        <v>40</v>
      </c>
      <c r="G15" s="26">
        <f>B15*C15+B15*D15+B15*E15</f>
        <v>3.5</v>
      </c>
      <c r="H15" s="26">
        <f>F15*G15</f>
        <v>140</v>
      </c>
      <c r="I15" s="26">
        <f>F15*$A$12</f>
        <v>100</v>
      </c>
    </row>
    <row r="16" spans="1:13" x14ac:dyDescent="0.25">
      <c r="A16" s="26" t="s">
        <v>78</v>
      </c>
      <c r="B16" s="26">
        <v>2</v>
      </c>
      <c r="C16" s="34">
        <v>1</v>
      </c>
      <c r="D16" s="34">
        <v>0.9</v>
      </c>
      <c r="E16" s="34"/>
      <c r="F16" s="35">
        <v>50</v>
      </c>
      <c r="G16" s="26">
        <f>B16*C16+B16*D16+B16*E16</f>
        <v>3.8</v>
      </c>
      <c r="H16" s="26">
        <f>F16*G16</f>
        <v>190</v>
      </c>
      <c r="I16" s="26">
        <f>F16*$A$12</f>
        <v>125</v>
      </c>
    </row>
    <row r="17" spans="8:11" x14ac:dyDescent="0.25">
      <c r="H17" s="26">
        <f>SUM(H14:H16)</f>
        <v>798</v>
      </c>
      <c r="I17" s="26">
        <f>SUM(I14:I16)</f>
        <v>375</v>
      </c>
    </row>
    <row r="18" spans="8:11" x14ac:dyDescent="0.25">
      <c r="H18">
        <f>H17/A3</f>
        <v>31.92</v>
      </c>
      <c r="I18">
        <f>I17/A3</f>
        <v>15</v>
      </c>
    </row>
    <row r="21" spans="8:11" ht="15.75" customHeight="1" x14ac:dyDescent="0.25"/>
    <row r="22" spans="8:11" ht="15.75" customHeight="1" x14ac:dyDescent="0.25">
      <c r="K22" s="15" t="s">
        <v>112</v>
      </c>
    </row>
    <row r="23" spans="8:11" ht="15.75" customHeight="1" x14ac:dyDescent="0.25"/>
    <row r="24" spans="8:11" ht="15.75" customHeight="1" x14ac:dyDescent="0.25"/>
    <row r="25" spans="8:11" ht="15.75" customHeight="1" x14ac:dyDescent="0.25"/>
    <row r="26" spans="8:11" ht="15.75" customHeight="1" x14ac:dyDescent="0.25"/>
    <row r="27" spans="8:11" ht="15.75" customHeight="1" x14ac:dyDescent="0.25"/>
    <row r="28" spans="8:11" ht="15.75" customHeight="1" x14ac:dyDescent="0.25"/>
    <row r="29" spans="8:11" ht="15.75" customHeight="1" x14ac:dyDescent="0.25"/>
    <row r="30" spans="8:11" ht="15.75" customHeight="1" x14ac:dyDescent="0.25"/>
    <row r="31" spans="8:11" ht="15.75" customHeight="1" x14ac:dyDescent="0.25"/>
    <row r="32" spans="8:1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3">
    <mergeCell ref="I12:I13"/>
    <mergeCell ref="C12:E12"/>
    <mergeCell ref="A12:A13"/>
    <mergeCell ref="B12:B13"/>
    <mergeCell ref="F12:F13"/>
    <mergeCell ref="G12:G13"/>
    <mergeCell ref="H12:H13"/>
    <mergeCell ref="B2:C2"/>
    <mergeCell ref="H2:I2"/>
    <mergeCell ref="F2:F3"/>
    <mergeCell ref="E2:E3"/>
    <mergeCell ref="D2:D3"/>
    <mergeCell ref="G2:G3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workbookViewId="0"/>
  </sheetViews>
  <sheetFormatPr defaultColWidth="14.42578125" defaultRowHeight="15" customHeight="1" x14ac:dyDescent="0.25"/>
  <cols>
    <col min="1" max="1" width="17.140625" customWidth="1"/>
    <col min="2" max="2" width="5.140625" customWidth="1"/>
    <col min="3" max="3" width="14.42578125" customWidth="1"/>
    <col min="4" max="4" width="28.28515625" customWidth="1"/>
    <col min="5" max="5" width="9.140625" customWidth="1"/>
    <col min="6" max="6" width="55.42578125" customWidth="1"/>
    <col min="7" max="11" width="8.7109375" customWidth="1"/>
  </cols>
  <sheetData>
    <row r="1" spans="1:11" x14ac:dyDescent="0.25">
      <c r="A1" s="26"/>
      <c r="B1" s="26" t="s">
        <v>113</v>
      </c>
      <c r="C1" s="26"/>
      <c r="D1" s="26"/>
      <c r="E1" s="26"/>
      <c r="F1" s="26"/>
    </row>
    <row r="2" spans="1:11" x14ac:dyDescent="0.25">
      <c r="A2" s="36" t="s">
        <v>114</v>
      </c>
      <c r="B2" s="36"/>
      <c r="C2" s="26" t="s">
        <v>115</v>
      </c>
      <c r="D2" s="37" t="s">
        <v>116</v>
      </c>
      <c r="E2" s="36">
        <v>90677</v>
      </c>
      <c r="F2" s="36"/>
      <c r="G2" s="38"/>
      <c r="H2" s="38"/>
      <c r="I2" s="38"/>
      <c r="J2" s="38"/>
      <c r="K2" s="38"/>
    </row>
    <row r="3" spans="1:11" x14ac:dyDescent="0.25">
      <c r="A3" s="39" t="s">
        <v>117</v>
      </c>
      <c r="B3" s="39" t="s">
        <v>118</v>
      </c>
      <c r="C3" s="39" t="s">
        <v>119</v>
      </c>
      <c r="D3" s="40" t="s">
        <v>120</v>
      </c>
      <c r="E3" s="39"/>
      <c r="F3" s="39"/>
      <c r="G3" s="41"/>
      <c r="H3" s="41"/>
      <c r="I3" s="41"/>
      <c r="J3" s="41"/>
      <c r="K3" s="41"/>
    </row>
    <row r="4" spans="1:11" x14ac:dyDescent="0.25">
      <c r="A4" s="39" t="s">
        <v>121</v>
      </c>
      <c r="B4" s="39" t="s">
        <v>118</v>
      </c>
      <c r="C4" s="39" t="s">
        <v>122</v>
      </c>
      <c r="D4" s="39"/>
      <c r="E4" s="39">
        <v>94344</v>
      </c>
      <c r="F4" s="39"/>
      <c r="G4" s="41"/>
      <c r="H4" s="41"/>
      <c r="I4" s="41"/>
      <c r="J4" s="41"/>
      <c r="K4" s="41"/>
    </row>
    <row r="5" spans="1:11" x14ac:dyDescent="0.25">
      <c r="A5" s="36" t="s">
        <v>123</v>
      </c>
      <c r="B5" s="36" t="s">
        <v>124</v>
      </c>
      <c r="C5" s="26" t="s">
        <v>125</v>
      </c>
      <c r="D5" s="37" t="s">
        <v>126</v>
      </c>
      <c r="E5" s="36">
        <v>95680</v>
      </c>
      <c r="F5" s="36"/>
      <c r="G5" s="38"/>
      <c r="H5" s="38"/>
      <c r="I5" s="38"/>
      <c r="J5" s="38"/>
      <c r="K5" s="38"/>
    </row>
    <row r="6" spans="1:11" x14ac:dyDescent="0.25">
      <c r="A6" s="39" t="s">
        <v>127</v>
      </c>
      <c r="B6" s="39" t="s">
        <v>118</v>
      </c>
      <c r="C6" s="39" t="s">
        <v>128</v>
      </c>
      <c r="D6" s="40" t="s">
        <v>129</v>
      </c>
      <c r="E6" s="39">
        <v>16929</v>
      </c>
      <c r="F6" s="39"/>
      <c r="G6" s="41"/>
      <c r="H6" s="41"/>
      <c r="I6" s="41"/>
      <c r="J6" s="41"/>
      <c r="K6" s="41"/>
    </row>
    <row r="7" spans="1:11" x14ac:dyDescent="0.25">
      <c r="A7" s="36" t="s">
        <v>130</v>
      </c>
      <c r="B7" s="36"/>
      <c r="C7" s="26" t="s">
        <v>131</v>
      </c>
      <c r="D7" s="42" t="s">
        <v>132</v>
      </c>
      <c r="E7" s="36">
        <v>94198</v>
      </c>
      <c r="F7" s="36"/>
      <c r="G7" s="38"/>
      <c r="H7" s="38"/>
      <c r="I7" s="38"/>
      <c r="J7" s="38"/>
      <c r="K7" s="38"/>
    </row>
    <row r="8" spans="1:11" x14ac:dyDescent="0.25">
      <c r="A8" s="39" t="s">
        <v>133</v>
      </c>
      <c r="B8" s="39" t="s">
        <v>118</v>
      </c>
      <c r="C8" s="39" t="s">
        <v>134</v>
      </c>
      <c r="D8" s="43" t="s">
        <v>135</v>
      </c>
      <c r="E8" s="44" t="s">
        <v>136</v>
      </c>
      <c r="F8" s="39"/>
      <c r="G8" s="41"/>
      <c r="H8" s="41"/>
      <c r="I8" s="41"/>
      <c r="J8" s="41"/>
      <c r="K8" s="41"/>
    </row>
    <row r="9" spans="1:11" x14ac:dyDescent="0.25">
      <c r="A9" s="39" t="s">
        <v>137</v>
      </c>
      <c r="B9" s="39" t="s">
        <v>118</v>
      </c>
      <c r="C9" s="39"/>
      <c r="D9" s="43" t="s">
        <v>138</v>
      </c>
      <c r="E9" s="39" t="s">
        <v>139</v>
      </c>
      <c r="F9" s="39"/>
      <c r="G9" s="41"/>
      <c r="H9" s="41"/>
      <c r="I9" s="41"/>
      <c r="J9" s="41"/>
      <c r="K9" s="41"/>
    </row>
    <row r="10" spans="1:11" x14ac:dyDescent="0.25">
      <c r="A10" s="26" t="s">
        <v>140</v>
      </c>
      <c r="B10" s="26"/>
      <c r="C10" s="26"/>
      <c r="D10" s="26"/>
      <c r="E10" s="36"/>
      <c r="F10" s="26"/>
    </row>
    <row r="11" spans="1:11" x14ac:dyDescent="0.25">
      <c r="A11" s="39" t="s">
        <v>141</v>
      </c>
      <c r="B11" s="41" t="s">
        <v>142</v>
      </c>
      <c r="C11" s="39" t="s">
        <v>143</v>
      </c>
      <c r="D11" s="45" t="s">
        <v>144</v>
      </c>
      <c r="E11" s="39" t="s">
        <v>145</v>
      </c>
      <c r="F11" s="39"/>
      <c r="G11" s="41"/>
      <c r="H11" s="41"/>
      <c r="I11" s="41"/>
      <c r="J11" s="41"/>
      <c r="K11" s="41"/>
    </row>
    <row r="12" spans="1:11" x14ac:dyDescent="0.25">
      <c r="A12" s="26" t="s">
        <v>146</v>
      </c>
      <c r="B12" s="26"/>
      <c r="C12" s="26"/>
      <c r="D12" s="26"/>
      <c r="E12" s="36"/>
      <c r="F12" s="26"/>
    </row>
    <row r="13" spans="1:11" x14ac:dyDescent="0.25">
      <c r="A13" s="26" t="s">
        <v>147</v>
      </c>
      <c r="B13" s="26"/>
      <c r="C13" s="26"/>
      <c r="D13" s="26"/>
      <c r="E13" s="36"/>
      <c r="F13" s="26"/>
    </row>
    <row r="14" spans="1:11" x14ac:dyDescent="0.25">
      <c r="A14" s="39" t="s">
        <v>148</v>
      </c>
      <c r="B14" s="39"/>
      <c r="C14" s="39"/>
      <c r="D14" s="39"/>
      <c r="E14" s="39"/>
      <c r="F14" s="39"/>
      <c r="G14" s="41"/>
      <c r="H14" s="41"/>
      <c r="I14" s="41"/>
      <c r="J14" s="41"/>
      <c r="K14" s="41"/>
    </row>
    <row r="15" spans="1:11" x14ac:dyDescent="0.25">
      <c r="A15" s="26" t="s">
        <v>149</v>
      </c>
      <c r="B15" s="26"/>
      <c r="C15" s="26"/>
      <c r="D15" s="26"/>
      <c r="E15" s="36"/>
      <c r="F15" s="26"/>
    </row>
    <row r="16" spans="1:11" x14ac:dyDescent="0.25">
      <c r="A16" s="46" t="s">
        <v>150</v>
      </c>
      <c r="B16" s="46" t="s">
        <v>151</v>
      </c>
      <c r="C16" s="46" t="s">
        <v>152</v>
      </c>
      <c r="D16" s="47" t="s">
        <v>153</v>
      </c>
      <c r="E16" s="46">
        <v>95012</v>
      </c>
      <c r="F16" s="46"/>
      <c r="G16" s="48"/>
      <c r="H16" s="48"/>
      <c r="I16" s="48"/>
      <c r="J16" s="48"/>
      <c r="K16" s="48"/>
    </row>
    <row r="17" spans="1:11" x14ac:dyDescent="0.25">
      <c r="A17" s="46" t="s">
        <v>154</v>
      </c>
      <c r="B17" s="46" t="s">
        <v>155</v>
      </c>
      <c r="C17" s="46" t="s">
        <v>152</v>
      </c>
      <c r="D17" s="49" t="s">
        <v>156</v>
      </c>
      <c r="E17" s="46">
        <v>98940</v>
      </c>
      <c r="F17" s="46"/>
      <c r="G17" s="48"/>
      <c r="H17" s="48"/>
      <c r="I17" s="48"/>
      <c r="J17" s="48"/>
      <c r="K17" s="48"/>
    </row>
    <row r="18" spans="1:11" x14ac:dyDescent="0.25">
      <c r="A18" s="46" t="s">
        <v>157</v>
      </c>
      <c r="B18" s="46" t="s">
        <v>155</v>
      </c>
      <c r="C18" s="46"/>
      <c r="D18" s="49"/>
      <c r="E18" s="46"/>
      <c r="F18" s="46"/>
      <c r="G18" s="48"/>
      <c r="H18" s="48"/>
      <c r="I18" s="48"/>
      <c r="J18" s="48"/>
      <c r="K18" s="48"/>
    </row>
    <row r="19" spans="1:11" x14ac:dyDescent="0.25">
      <c r="A19" s="26" t="s">
        <v>158</v>
      </c>
      <c r="B19" s="26"/>
      <c r="C19" s="26"/>
      <c r="D19" s="26"/>
      <c r="E19" s="36"/>
      <c r="F19" s="26"/>
    </row>
    <row r="20" spans="1:11" x14ac:dyDescent="0.25">
      <c r="A20" s="26" t="s">
        <v>159</v>
      </c>
      <c r="B20" s="26"/>
      <c r="C20" s="26"/>
      <c r="D20" s="26"/>
      <c r="E20" s="36"/>
      <c r="F20" s="26"/>
    </row>
    <row r="21" spans="1:11" ht="15.75" customHeight="1" x14ac:dyDescent="0.25">
      <c r="A21" s="46" t="s">
        <v>160</v>
      </c>
      <c r="B21" s="46" t="s">
        <v>151</v>
      </c>
      <c r="C21" s="46"/>
      <c r="D21" s="46"/>
      <c r="E21" s="46"/>
      <c r="F21" s="46"/>
      <c r="G21" s="48"/>
      <c r="H21" s="48"/>
      <c r="I21" s="48"/>
      <c r="J21" s="48"/>
      <c r="K21" s="48"/>
    </row>
    <row r="22" spans="1:11" ht="15.75" customHeight="1" x14ac:dyDescent="0.25">
      <c r="A22" s="26" t="s">
        <v>161</v>
      </c>
      <c r="B22" s="26"/>
      <c r="C22" s="26"/>
      <c r="D22" s="26"/>
      <c r="E22" s="36"/>
      <c r="F22" s="26"/>
    </row>
    <row r="23" spans="1:11" ht="15.75" customHeight="1" x14ac:dyDescent="0.25">
      <c r="A23" s="26" t="s">
        <v>162</v>
      </c>
      <c r="B23" s="26"/>
      <c r="C23" s="26"/>
      <c r="D23" s="26"/>
      <c r="E23" s="36"/>
      <c r="F23" s="26"/>
    </row>
    <row r="24" spans="1:11" ht="15.75" customHeight="1" x14ac:dyDescent="0.25">
      <c r="A24" s="26" t="s">
        <v>163</v>
      </c>
      <c r="B24" s="26"/>
      <c r="C24" s="26"/>
      <c r="D24" s="26"/>
      <c r="E24" s="36"/>
      <c r="F24" s="26"/>
    </row>
    <row r="25" spans="1:11" ht="15.75" customHeight="1" x14ac:dyDescent="0.25">
      <c r="A25" s="26" t="s">
        <v>164</v>
      </c>
      <c r="B25" s="26"/>
      <c r="C25" s="26"/>
      <c r="D25" s="26"/>
      <c r="E25" s="36"/>
      <c r="F25" s="26"/>
    </row>
    <row r="26" spans="1:11" ht="15.75" customHeight="1" x14ac:dyDescent="0.25">
      <c r="A26" s="26" t="s">
        <v>165</v>
      </c>
      <c r="B26" s="26"/>
      <c r="C26" s="26"/>
      <c r="D26" s="26"/>
      <c r="E26" s="36"/>
      <c r="F26" s="26"/>
    </row>
    <row r="27" spans="1:11" ht="15.75" customHeight="1" x14ac:dyDescent="0.25">
      <c r="A27" s="26" t="s">
        <v>166</v>
      </c>
      <c r="B27" s="26"/>
      <c r="C27" s="26"/>
      <c r="D27" s="26"/>
      <c r="E27" s="36"/>
      <c r="F27" s="26"/>
    </row>
    <row r="28" spans="1:11" ht="15.75" customHeight="1" x14ac:dyDescent="0.25">
      <c r="A28" s="26" t="s">
        <v>167</v>
      </c>
      <c r="B28" s="26"/>
      <c r="C28" s="26"/>
      <c r="D28" s="26"/>
      <c r="E28" s="36"/>
      <c r="F28" s="26"/>
    </row>
    <row r="29" spans="1:11" ht="15.75" customHeight="1" x14ac:dyDescent="0.25">
      <c r="A29" s="46" t="s">
        <v>168</v>
      </c>
      <c r="B29" s="46"/>
      <c r="C29" s="46"/>
      <c r="D29" s="46"/>
      <c r="E29" s="46"/>
      <c r="F29" s="46"/>
      <c r="G29" s="48"/>
      <c r="H29" s="48"/>
      <c r="I29" s="48"/>
      <c r="J29" s="48"/>
      <c r="K29" s="48"/>
    </row>
    <row r="30" spans="1:11" ht="15.75" customHeight="1" x14ac:dyDescent="0.25">
      <c r="A30" s="26" t="s">
        <v>169</v>
      </c>
      <c r="B30" s="26"/>
      <c r="C30" s="26"/>
      <c r="D30" s="26"/>
      <c r="E30" s="36"/>
      <c r="F30" s="26"/>
    </row>
    <row r="31" spans="1:11" ht="15.75" customHeight="1" x14ac:dyDescent="0.25">
      <c r="A31" s="50" t="s">
        <v>170</v>
      </c>
      <c r="B31" s="50"/>
      <c r="C31" s="50" t="s">
        <v>171</v>
      </c>
      <c r="D31" s="51" t="s">
        <v>172</v>
      </c>
      <c r="E31" s="50"/>
      <c r="F31" s="50"/>
      <c r="G31" s="52"/>
      <c r="H31" s="52"/>
      <c r="I31" s="52"/>
      <c r="J31" s="52"/>
      <c r="K31" s="52"/>
    </row>
    <row r="32" spans="1:11" ht="15.75" customHeight="1" x14ac:dyDescent="0.25">
      <c r="A32" s="26" t="s">
        <v>173</v>
      </c>
      <c r="B32" s="26"/>
      <c r="C32" s="26"/>
      <c r="D32" s="26"/>
      <c r="E32" s="36"/>
      <c r="F32" s="26"/>
    </row>
    <row r="33" spans="1:11" ht="15.75" customHeight="1" x14ac:dyDescent="0.25">
      <c r="A33" s="46" t="s">
        <v>174</v>
      </c>
      <c r="B33" s="46" t="s">
        <v>124</v>
      </c>
      <c r="C33" s="46" t="s">
        <v>175</v>
      </c>
      <c r="D33" s="53" t="s">
        <v>176</v>
      </c>
      <c r="E33" s="46">
        <v>80356</v>
      </c>
      <c r="F33" s="46"/>
      <c r="G33" s="48"/>
      <c r="H33" s="48"/>
      <c r="I33" s="48"/>
      <c r="J33" s="48"/>
      <c r="K33" s="48"/>
    </row>
    <row r="34" spans="1:11" ht="15.75" customHeight="1" x14ac:dyDescent="0.25">
      <c r="A34" s="46" t="s">
        <v>177</v>
      </c>
      <c r="B34" s="46" t="s">
        <v>124</v>
      </c>
      <c r="C34" s="46" t="s">
        <v>175</v>
      </c>
      <c r="D34" s="49" t="s">
        <v>178</v>
      </c>
      <c r="E34" s="46">
        <v>16217</v>
      </c>
      <c r="F34" s="46"/>
      <c r="G34" s="48"/>
      <c r="H34" s="48"/>
      <c r="I34" s="48"/>
      <c r="J34" s="48"/>
      <c r="K34" s="48"/>
    </row>
    <row r="35" spans="1:11" ht="15.75" customHeight="1" x14ac:dyDescent="0.25">
      <c r="A35" s="26"/>
      <c r="B35" s="26"/>
      <c r="C35" s="26"/>
      <c r="D35" s="26"/>
      <c r="E35" s="26"/>
      <c r="F35" s="26"/>
    </row>
    <row r="36" spans="1:11" ht="15.75" customHeight="1" x14ac:dyDescent="0.25">
      <c r="A36" s="26"/>
      <c r="B36" s="26"/>
      <c r="C36" s="26"/>
      <c r="D36" s="26"/>
      <c r="E36" s="26"/>
      <c r="F36" s="26"/>
    </row>
    <row r="37" spans="1:11" ht="15.75" customHeight="1" x14ac:dyDescent="0.25">
      <c r="A37" s="26"/>
      <c r="B37" s="26"/>
      <c r="C37" s="26"/>
      <c r="D37" s="26"/>
      <c r="E37" s="26"/>
      <c r="F37" s="26"/>
    </row>
    <row r="38" spans="1:11" ht="15.75" customHeight="1" x14ac:dyDescent="0.25">
      <c r="A38" s="26"/>
      <c r="B38" s="26"/>
      <c r="C38" s="26"/>
      <c r="D38" s="26"/>
      <c r="E38" s="26"/>
      <c r="F38" s="26"/>
    </row>
    <row r="39" spans="1:11" ht="15.75" customHeight="1" x14ac:dyDescent="0.25">
      <c r="A39" s="26"/>
      <c r="B39" s="26"/>
      <c r="C39" s="26"/>
      <c r="D39" s="26"/>
      <c r="E39" s="26"/>
      <c r="F39" s="26"/>
    </row>
    <row r="40" spans="1:11" ht="15.75" customHeight="1" x14ac:dyDescent="0.25">
      <c r="A40" s="26"/>
      <c r="B40" s="26"/>
      <c r="C40" s="26"/>
      <c r="D40" s="26"/>
      <c r="E40" s="26"/>
      <c r="F40" s="26"/>
    </row>
    <row r="41" spans="1:11" ht="15.75" customHeight="1" x14ac:dyDescent="0.25">
      <c r="A41" s="26"/>
      <c r="B41" s="26"/>
      <c r="C41" s="26"/>
      <c r="D41" s="26"/>
      <c r="E41" s="26"/>
      <c r="F41" s="26"/>
    </row>
    <row r="42" spans="1:11" ht="15.75" customHeight="1" x14ac:dyDescent="0.25">
      <c r="A42" s="26"/>
      <c r="B42" s="26"/>
      <c r="C42" s="26"/>
      <c r="D42" s="26"/>
      <c r="E42" s="26"/>
      <c r="F42" s="26"/>
    </row>
    <row r="43" spans="1:11" ht="15.75" customHeight="1" x14ac:dyDescent="0.25">
      <c r="A43" s="26"/>
      <c r="B43" s="26"/>
      <c r="C43" s="26"/>
      <c r="D43" s="26"/>
      <c r="E43" s="26"/>
      <c r="F43" s="26"/>
    </row>
    <row r="44" spans="1:11" ht="15.75" customHeight="1" x14ac:dyDescent="0.25">
      <c r="A44" s="26"/>
      <c r="B44" s="26"/>
      <c r="C44" s="26"/>
      <c r="D44" s="26"/>
      <c r="E44" s="26"/>
      <c r="F44" s="26"/>
    </row>
    <row r="45" spans="1:11" ht="15.75" customHeight="1" x14ac:dyDescent="0.25">
      <c r="A45" s="26"/>
      <c r="B45" s="26"/>
      <c r="C45" s="26"/>
      <c r="D45" s="26"/>
      <c r="E45" s="26"/>
      <c r="F45" s="26"/>
    </row>
    <row r="46" spans="1:11" ht="15.75" customHeight="1" x14ac:dyDescent="0.25">
      <c r="A46" s="26"/>
      <c r="B46" s="26"/>
      <c r="C46" s="26"/>
      <c r="D46" s="26"/>
      <c r="E46" s="26"/>
      <c r="F46" s="26"/>
    </row>
    <row r="47" spans="1:11" ht="15.75" customHeight="1" x14ac:dyDescent="0.25">
      <c r="A47" s="26"/>
      <c r="B47" s="26"/>
      <c r="C47" s="26"/>
      <c r="D47" s="26"/>
      <c r="E47" s="26"/>
      <c r="F47" s="26"/>
    </row>
    <row r="48" spans="1:11" ht="15.75" customHeight="1" x14ac:dyDescent="0.25">
      <c r="A48" s="26"/>
      <c r="B48" s="26"/>
      <c r="C48" s="26"/>
      <c r="D48" s="26"/>
      <c r="E48" s="26"/>
      <c r="F48" s="26"/>
    </row>
    <row r="49" spans="1:6" ht="15.75" customHeight="1" x14ac:dyDescent="0.25">
      <c r="A49" s="26"/>
      <c r="B49" s="26"/>
      <c r="C49" s="26"/>
      <c r="D49" s="26"/>
      <c r="E49" s="26"/>
      <c r="F49" s="26"/>
    </row>
    <row r="50" spans="1:6" ht="15.75" customHeight="1" x14ac:dyDescent="0.25">
      <c r="A50" s="26"/>
      <c r="B50" s="26"/>
      <c r="C50" s="26"/>
      <c r="D50" s="26"/>
      <c r="E50" s="26"/>
      <c r="F50" s="26"/>
    </row>
    <row r="51" spans="1:6" ht="15.75" customHeight="1" x14ac:dyDescent="0.25">
      <c r="A51" s="26"/>
      <c r="B51" s="26"/>
      <c r="C51" s="26"/>
      <c r="D51" s="26"/>
      <c r="E51" s="26"/>
      <c r="F51" s="26"/>
    </row>
    <row r="52" spans="1:6" ht="15.75" customHeight="1" x14ac:dyDescent="0.25">
      <c r="A52" s="26"/>
      <c r="B52" s="26"/>
      <c r="C52" s="26"/>
      <c r="D52" s="26"/>
      <c r="E52" s="26"/>
      <c r="F52" s="26"/>
    </row>
    <row r="53" spans="1:6" ht="15.75" customHeight="1" x14ac:dyDescent="0.25">
      <c r="A53" s="26"/>
      <c r="B53" s="26"/>
      <c r="C53" s="26"/>
      <c r="D53" s="26"/>
      <c r="E53" s="26"/>
      <c r="F53" s="26"/>
    </row>
    <row r="54" spans="1:6" ht="15.75" customHeight="1" x14ac:dyDescent="0.25">
      <c r="A54" s="26"/>
      <c r="B54" s="26"/>
      <c r="C54" s="26"/>
      <c r="D54" s="26"/>
      <c r="E54" s="26"/>
      <c r="F54" s="26"/>
    </row>
    <row r="55" spans="1:6" ht="15.75" customHeight="1" x14ac:dyDescent="0.25">
      <c r="A55" s="26"/>
      <c r="B55" s="26"/>
      <c r="C55" s="26"/>
      <c r="D55" s="26"/>
      <c r="E55" s="26"/>
      <c r="F55" s="26"/>
    </row>
    <row r="56" spans="1:6" ht="15.75" customHeight="1" x14ac:dyDescent="0.25">
      <c r="A56" s="26"/>
      <c r="B56" s="26"/>
      <c r="C56" s="26"/>
      <c r="D56" s="26"/>
      <c r="E56" s="26"/>
      <c r="F56" s="26"/>
    </row>
    <row r="57" spans="1:6" ht="15.75" customHeight="1" x14ac:dyDescent="0.25">
      <c r="A57" s="26"/>
      <c r="B57" s="26"/>
      <c r="C57" s="26"/>
      <c r="D57" s="26"/>
      <c r="E57" s="26"/>
      <c r="F57" s="26"/>
    </row>
    <row r="58" spans="1:6" ht="15.75" customHeight="1" x14ac:dyDescent="0.25">
      <c r="A58" s="26"/>
      <c r="B58" s="26"/>
      <c r="C58" s="26"/>
      <c r="D58" s="26"/>
      <c r="E58" s="26"/>
      <c r="F58" s="26"/>
    </row>
    <row r="59" spans="1:6" ht="15.75" customHeight="1" x14ac:dyDescent="0.25">
      <c r="A59" s="26"/>
      <c r="B59" s="26"/>
      <c r="C59" s="26"/>
      <c r="D59" s="26"/>
      <c r="E59" s="26"/>
      <c r="F59" s="26"/>
    </row>
    <row r="60" spans="1:6" ht="15.75" customHeight="1" x14ac:dyDescent="0.25">
      <c r="A60" s="26"/>
      <c r="B60" s="26"/>
      <c r="C60" s="26"/>
      <c r="D60" s="26"/>
      <c r="E60" s="26"/>
      <c r="F60" s="26"/>
    </row>
    <row r="61" spans="1:6" ht="15.75" customHeight="1" x14ac:dyDescent="0.25">
      <c r="A61" s="26"/>
      <c r="B61" s="26"/>
      <c r="C61" s="26"/>
      <c r="D61" s="26"/>
      <c r="E61" s="26"/>
      <c r="F61" s="26"/>
    </row>
    <row r="62" spans="1:6" ht="15.75" customHeight="1" x14ac:dyDescent="0.25">
      <c r="A62" s="26"/>
      <c r="B62" s="26"/>
      <c r="C62" s="26"/>
      <c r="D62" s="26"/>
      <c r="E62" s="26"/>
      <c r="F62" s="26"/>
    </row>
    <row r="63" spans="1:6" ht="15.75" customHeight="1" x14ac:dyDescent="0.25">
      <c r="A63" s="26"/>
      <c r="B63" s="26"/>
      <c r="C63" s="26"/>
      <c r="D63" s="26"/>
      <c r="E63" s="26"/>
      <c r="F63" s="26"/>
    </row>
    <row r="64" spans="1:6" ht="15.75" customHeight="1" x14ac:dyDescent="0.25">
      <c r="A64" s="26"/>
      <c r="B64" s="26"/>
      <c r="C64" s="26"/>
      <c r="D64" s="26"/>
      <c r="E64" s="26"/>
      <c r="F64" s="26"/>
    </row>
    <row r="65" spans="1:6" ht="15.75" customHeight="1" x14ac:dyDescent="0.25">
      <c r="A65" s="26"/>
      <c r="B65" s="26"/>
      <c r="C65" s="26"/>
      <c r="D65" s="26"/>
      <c r="E65" s="26"/>
      <c r="F65" s="26"/>
    </row>
    <row r="66" spans="1:6" ht="15.75" customHeight="1" x14ac:dyDescent="0.25">
      <c r="A66" s="26"/>
      <c r="B66" s="26"/>
      <c r="C66" s="26"/>
      <c r="D66" s="26"/>
      <c r="E66" s="26"/>
      <c r="F66" s="26"/>
    </row>
    <row r="67" spans="1:6" ht="15.75" customHeight="1" x14ac:dyDescent="0.25">
      <c r="A67" s="26"/>
      <c r="B67" s="26"/>
      <c r="C67" s="26"/>
      <c r="D67" s="26"/>
      <c r="E67" s="26"/>
      <c r="F67" s="26"/>
    </row>
    <row r="68" spans="1:6" ht="15.75" customHeight="1" x14ac:dyDescent="0.25">
      <c r="A68" s="26"/>
      <c r="B68" s="26"/>
      <c r="C68" s="26"/>
      <c r="D68" s="26"/>
      <c r="E68" s="26"/>
      <c r="F68" s="26"/>
    </row>
    <row r="69" spans="1:6" ht="15.75" customHeight="1" x14ac:dyDescent="0.25">
      <c r="A69" s="26"/>
      <c r="B69" s="26"/>
      <c r="C69" s="26"/>
      <c r="D69" s="26"/>
      <c r="E69" s="26"/>
      <c r="F69" s="26"/>
    </row>
    <row r="70" spans="1:6" ht="15.75" customHeight="1" x14ac:dyDescent="0.25">
      <c r="A70" s="26"/>
      <c r="B70" s="26"/>
      <c r="C70" s="26"/>
      <c r="D70" s="26"/>
      <c r="E70" s="26"/>
      <c r="F70" s="26"/>
    </row>
    <row r="71" spans="1:6" ht="15.75" customHeight="1" x14ac:dyDescent="0.25">
      <c r="A71" s="26"/>
      <c r="B71" s="26"/>
      <c r="C71" s="26"/>
      <c r="D71" s="26"/>
      <c r="E71" s="26"/>
      <c r="F71" s="26"/>
    </row>
    <row r="72" spans="1:6" ht="15.75" customHeight="1" x14ac:dyDescent="0.25">
      <c r="A72" s="26"/>
      <c r="B72" s="26"/>
      <c r="C72" s="26"/>
      <c r="D72" s="26"/>
      <c r="E72" s="26"/>
      <c r="F72" s="26"/>
    </row>
    <row r="73" spans="1:6" ht="15.75" customHeight="1" x14ac:dyDescent="0.25">
      <c r="A73" s="26"/>
      <c r="B73" s="26"/>
      <c r="C73" s="26"/>
      <c r="D73" s="26"/>
      <c r="E73" s="26"/>
      <c r="F73" s="26"/>
    </row>
    <row r="74" spans="1:6" ht="15.75" customHeight="1" x14ac:dyDescent="0.25">
      <c r="A74" s="26"/>
      <c r="B74" s="26"/>
      <c r="C74" s="26"/>
      <c r="D74" s="26"/>
      <c r="E74" s="26"/>
      <c r="F74" s="26"/>
    </row>
    <row r="75" spans="1:6" ht="15.75" customHeight="1" x14ac:dyDescent="0.25">
      <c r="A75" s="26"/>
      <c r="B75" s="26"/>
      <c r="C75" s="26"/>
      <c r="D75" s="26"/>
      <c r="E75" s="26"/>
      <c r="F75" s="26"/>
    </row>
    <row r="76" spans="1:6" ht="15.75" customHeight="1" x14ac:dyDescent="0.25">
      <c r="A76" s="26"/>
      <c r="B76" s="26"/>
      <c r="C76" s="26"/>
      <c r="D76" s="26"/>
      <c r="E76" s="26"/>
      <c r="F76" s="26"/>
    </row>
    <row r="77" spans="1:6" ht="15.75" customHeight="1" x14ac:dyDescent="0.25">
      <c r="A77" s="26"/>
      <c r="B77" s="26"/>
      <c r="C77" s="26"/>
      <c r="D77" s="26"/>
      <c r="E77" s="26"/>
      <c r="F77" s="26"/>
    </row>
    <row r="78" spans="1:6" ht="15.75" customHeight="1" x14ac:dyDescent="0.25">
      <c r="A78" s="26"/>
      <c r="B78" s="26"/>
      <c r="C78" s="26"/>
      <c r="D78" s="26"/>
      <c r="E78" s="26"/>
      <c r="F78" s="26"/>
    </row>
    <row r="79" spans="1:6" ht="15.75" customHeight="1" x14ac:dyDescent="0.25">
      <c r="A79" s="26"/>
      <c r="B79" s="26"/>
      <c r="C79" s="26"/>
      <c r="D79" s="26"/>
      <c r="E79" s="26"/>
      <c r="F79" s="26"/>
    </row>
    <row r="80" spans="1:6" ht="15.75" customHeight="1" x14ac:dyDescent="0.25">
      <c r="A80" s="26"/>
      <c r="B80" s="26"/>
      <c r="C80" s="26"/>
      <c r="D80" s="26"/>
      <c r="E80" s="26"/>
      <c r="F80" s="26"/>
    </row>
    <row r="81" spans="1:6" ht="15.75" customHeight="1" x14ac:dyDescent="0.25">
      <c r="A81" s="26"/>
      <c r="B81" s="26"/>
      <c r="C81" s="26"/>
      <c r="D81" s="26"/>
      <c r="E81" s="26"/>
      <c r="F81" s="26"/>
    </row>
    <row r="82" spans="1:6" ht="15.75" customHeight="1" x14ac:dyDescent="0.25">
      <c r="A82" s="26"/>
      <c r="B82" s="26"/>
      <c r="C82" s="26"/>
      <c r="D82" s="26"/>
      <c r="E82" s="26"/>
      <c r="F82" s="26"/>
    </row>
    <row r="83" spans="1:6" ht="15.75" customHeight="1" x14ac:dyDescent="0.25">
      <c r="A83" s="26"/>
      <c r="B83" s="26"/>
      <c r="C83" s="26"/>
      <c r="D83" s="26"/>
      <c r="E83" s="26"/>
      <c r="F83" s="26"/>
    </row>
    <row r="84" spans="1:6" ht="15.75" customHeight="1" x14ac:dyDescent="0.25">
      <c r="A84" s="26"/>
      <c r="B84" s="26"/>
      <c r="C84" s="26"/>
      <c r="D84" s="26"/>
      <c r="E84" s="26"/>
      <c r="F84" s="26"/>
    </row>
    <row r="85" spans="1:6" ht="15.75" customHeight="1" x14ac:dyDescent="0.25">
      <c r="A85" s="26"/>
      <c r="B85" s="26"/>
      <c r="C85" s="26"/>
      <c r="D85" s="26"/>
      <c r="E85" s="26"/>
      <c r="F85" s="26"/>
    </row>
    <row r="86" spans="1:6" ht="15.75" customHeight="1" x14ac:dyDescent="0.25">
      <c r="A86" s="26"/>
      <c r="B86" s="26"/>
      <c r="C86" s="26"/>
      <c r="D86" s="26"/>
      <c r="E86" s="26"/>
      <c r="F86" s="26"/>
    </row>
    <row r="87" spans="1:6" ht="15.75" customHeight="1" x14ac:dyDescent="0.25">
      <c r="A87" s="26"/>
      <c r="B87" s="26"/>
      <c r="C87" s="26"/>
      <c r="D87" s="26"/>
      <c r="E87" s="26"/>
      <c r="F87" s="26"/>
    </row>
    <row r="88" spans="1:6" ht="15.75" customHeight="1" x14ac:dyDescent="0.25">
      <c r="A88" s="26"/>
      <c r="B88" s="26"/>
      <c r="C88" s="26"/>
      <c r="D88" s="26"/>
      <c r="E88" s="26"/>
      <c r="F88" s="26"/>
    </row>
    <row r="89" spans="1:6" ht="15.75" customHeight="1" x14ac:dyDescent="0.25">
      <c r="A89" s="26"/>
      <c r="B89" s="26"/>
      <c r="C89" s="26"/>
      <c r="D89" s="26"/>
      <c r="E89" s="26"/>
      <c r="F89" s="26"/>
    </row>
    <row r="90" spans="1:6" ht="15.75" customHeight="1" x14ac:dyDescent="0.25">
      <c r="A90" s="26"/>
      <c r="B90" s="26"/>
      <c r="C90" s="26"/>
      <c r="D90" s="26"/>
      <c r="E90" s="26"/>
      <c r="F90" s="26"/>
    </row>
    <row r="91" spans="1:6" ht="15.75" customHeight="1" x14ac:dyDescent="0.25">
      <c r="A91" s="26"/>
      <c r="B91" s="26"/>
      <c r="C91" s="26"/>
      <c r="D91" s="26"/>
      <c r="E91" s="26"/>
      <c r="F91" s="26"/>
    </row>
    <row r="92" spans="1:6" ht="15.75" customHeight="1" x14ac:dyDescent="0.25">
      <c r="A92" s="26"/>
      <c r="B92" s="26"/>
      <c r="C92" s="26"/>
      <c r="D92" s="26"/>
      <c r="E92" s="26"/>
      <c r="F92" s="26"/>
    </row>
    <row r="93" spans="1:6" ht="15.75" customHeight="1" x14ac:dyDescent="0.25">
      <c r="A93" s="26"/>
      <c r="B93" s="26"/>
      <c r="C93" s="26"/>
      <c r="D93" s="26"/>
      <c r="E93" s="26"/>
      <c r="F93" s="26"/>
    </row>
    <row r="94" spans="1:6" ht="15.75" customHeight="1" x14ac:dyDescent="0.25">
      <c r="A94" s="26"/>
      <c r="B94" s="26"/>
      <c r="C94" s="26"/>
      <c r="D94" s="26"/>
      <c r="E94" s="26"/>
      <c r="F94" s="26"/>
    </row>
    <row r="95" spans="1:6" ht="15.75" customHeight="1" x14ac:dyDescent="0.25">
      <c r="A95" s="26"/>
      <c r="B95" s="26"/>
      <c r="C95" s="26"/>
      <c r="D95" s="26"/>
      <c r="E95" s="26"/>
      <c r="F95" s="26"/>
    </row>
    <row r="96" spans="1:6" ht="15.75" customHeight="1" x14ac:dyDescent="0.25">
      <c r="A96" s="26"/>
      <c r="B96" s="26"/>
      <c r="C96" s="26"/>
      <c r="D96" s="26"/>
      <c r="E96" s="26"/>
      <c r="F96" s="26"/>
    </row>
    <row r="97" spans="1:6" ht="15.75" customHeight="1" x14ac:dyDescent="0.25">
      <c r="A97" s="26"/>
      <c r="B97" s="26"/>
      <c r="C97" s="26"/>
      <c r="D97" s="26"/>
      <c r="E97" s="26"/>
      <c r="F97" s="26"/>
    </row>
    <row r="98" spans="1:6" ht="15.75" customHeight="1" x14ac:dyDescent="0.25">
      <c r="A98" s="26"/>
      <c r="B98" s="26"/>
      <c r="C98" s="26"/>
      <c r="D98" s="26"/>
      <c r="E98" s="26"/>
      <c r="F98" s="26"/>
    </row>
    <row r="99" spans="1:6" ht="15.75" customHeight="1" x14ac:dyDescent="0.25">
      <c r="A99" s="26"/>
      <c r="B99" s="26"/>
      <c r="C99" s="26"/>
      <c r="D99" s="26"/>
      <c r="E99" s="26"/>
      <c r="F99" s="26"/>
    </row>
    <row r="100" spans="1:6" ht="15.75" customHeight="1" x14ac:dyDescent="0.25">
      <c r="A100" s="26"/>
      <c r="B100" s="26"/>
      <c r="C100" s="26"/>
      <c r="D100" s="26"/>
      <c r="E100" s="26"/>
      <c r="F100" s="26"/>
    </row>
  </sheetData>
  <hyperlinks>
    <hyperlink ref="D2" r:id="rId1" xr:uid="{00000000-0004-0000-0400-000000000000}"/>
    <hyperlink ref="D3" r:id="rId2" xr:uid="{00000000-0004-0000-0400-000001000000}"/>
    <hyperlink ref="D5" r:id="rId3" xr:uid="{00000000-0004-0000-0400-000002000000}"/>
    <hyperlink ref="D6" r:id="rId4" xr:uid="{00000000-0004-0000-0400-000003000000}"/>
    <hyperlink ref="D7" r:id="rId5" xr:uid="{00000000-0004-0000-0400-000004000000}"/>
    <hyperlink ref="D8" r:id="rId6" xr:uid="{00000000-0004-0000-0400-000005000000}"/>
    <hyperlink ref="D9" r:id="rId7" xr:uid="{00000000-0004-0000-0400-000006000000}"/>
    <hyperlink ref="D11" r:id="rId8" xr:uid="{00000000-0004-0000-0400-000007000000}"/>
    <hyperlink ref="D16" r:id="rId9" xr:uid="{00000000-0004-0000-0400-000008000000}"/>
    <hyperlink ref="D17" r:id="rId10" xr:uid="{00000000-0004-0000-0400-000009000000}"/>
    <hyperlink ref="D31" r:id="rId11" xr:uid="{00000000-0004-0000-0400-00000A000000}"/>
    <hyperlink ref="D33" r:id="rId12" xr:uid="{00000000-0004-0000-0400-00000B000000}"/>
    <hyperlink ref="D34" r:id="rId13" xr:uid="{00000000-0004-0000-0400-00000C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Burndown List</vt:lpstr>
      <vt:lpstr>Sheet3</vt:lpstr>
      <vt:lpstr>Sheet2</vt:lpstr>
      <vt:lpstr>Sheet1</vt:lpstr>
      <vt:lpstr>Flyers</vt:lpstr>
      <vt:lpstr>Ammo</vt:lpstr>
      <vt:lpstr>Judges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 Whitacre</cp:lastModifiedBy>
  <cp:lastPrinted>2017-03-27T11:17:07Z</cp:lastPrinted>
  <dcterms:created xsi:type="dcterms:W3CDTF">2015-01-29T23:36:31Z</dcterms:created>
  <dcterms:modified xsi:type="dcterms:W3CDTF">2019-04-08T01:59:32Z</dcterms:modified>
</cp:coreProperties>
</file>